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ложения" sheetId="1" r:id="rId4"/>
    <sheet state="visible" name="Биз. план" sheetId="2" r:id="rId5"/>
    <sheet state="visible" name="Мат. модель" sheetId="3" r:id="rId6"/>
    <sheet state="hidden" name="Коммерческое предложение" sheetId="4" r:id="rId7"/>
  </sheets>
  <definedNames>
    <definedName hidden="1" localSheetId="0" name="_xlnm._FilterDatabase">'Вложения'!$A$9:$X$269</definedName>
  </definedNames>
  <calcPr/>
  <extLst>
    <ext uri="GoogleSheetsCustomDataVersion2">
      <go:sheetsCustomData xmlns:go="http://customooxmlschemas.google.com/" r:id="rId8" roundtripDataChecksum="uOARiPp+TPMmG01FfIO2KWqCkPKvhEhtru0iz6Rm8L8="/>
    </ext>
  </extLst>
</workbook>
</file>

<file path=xl/sharedStrings.xml><?xml version="1.0" encoding="utf-8"?>
<sst xmlns="http://schemas.openxmlformats.org/spreadsheetml/2006/main" count="670" uniqueCount="310">
  <si>
    <t>Ввод данных. Первоначальные вложения.</t>
  </si>
  <si>
    <t>Итого сумма вложений</t>
  </si>
  <si>
    <t>Инструкция по заполнению</t>
  </si>
  <si>
    <t>С помощью ФИЛЬТРА выберите оружие в столбце ЧЕМ СТРЕЛЯТЬ</t>
  </si>
  <si>
    <t>С помощью ФИЛЬТРА выберите тир в столбце ТИР</t>
  </si>
  <si>
    <t>Напротив состава тира поставьте количество (цифру) в столбце КОЛИЧЕСТВО</t>
  </si>
  <si>
    <t>Перейдите на лист БИЗНЕС ПЛАН. Продолжите заполнение.</t>
  </si>
  <si>
    <t>Чем стрелять</t>
  </si>
  <si>
    <t>Тир</t>
  </si>
  <si>
    <t>Состав</t>
  </si>
  <si>
    <t>Цена</t>
  </si>
  <si>
    <t>Кол-во</t>
  </si>
  <si>
    <t>Сумма</t>
  </si>
  <si>
    <t>100 к 1</t>
  </si>
  <si>
    <t>Механическая мишень для стрельбы из пневматики</t>
  </si>
  <si>
    <t>Механическая мишень для стрельбы из страйкбола</t>
  </si>
  <si>
    <t>100 к 1 PRO</t>
  </si>
  <si>
    <t>Механическая мишень для стрельбы из пневматики PRO</t>
  </si>
  <si>
    <t>Альфа</t>
  </si>
  <si>
    <t>Авансцена тира
 Состав:
 Мишень для метания ножей (плюс одна мишень в запас). Размер: 95х95 см. На треноге из дерева.
 Уловительная сетка за мишенью. Не пробивается и не рвется ножами. Состав: спец. ткань и камуфляжная сетка на люверсах. Размер: 2,5х2,2 м.
 Специальные ножи для метания - 6 шт.
 Техническая резина для защиты пола. Размер: 2,7 на 5 метров. В рулоне.
 Можно установить в свое помещение.</t>
  </si>
  <si>
    <t>Витрина с подсветкой и подставками для ножей
 Антивандальная витрина с замком. В тире можно разместить 6 витрин:
 Внутренние створки из крашеной фанеры
 Две подставки для ножей из оргстекла. Общее количество ножей для размещения в одной витрине - 28 шт. (168 ножей можно разместить во всем тире)
 Светильник - подсветка
 Замок с ключем</t>
  </si>
  <si>
    <t>Павильон:
 Состав:
 Павильон в историческом стиле: древесина хвойных пород, краска Тиккурила, 2,7м./5м./3м, сборные щиты, электроподготовка, освещение, купол из тентовой ткани
 Рольставни (роллеты) с замком
 Антивандальные окна и декор с фирменным логотипом на щитах
 Купольная крыша с брендированием и информацией
 Стол для размещения ножей и личных вещей
 Светодиодная вывеска
 Огнетушитель
 Аптечка</t>
  </si>
  <si>
    <t>Армия</t>
  </si>
  <si>
    <t>Павильон УЛЬТРА
 Состав:
 Павильон в военном стиле (имитация Бронетранспортера): каркас листовая и формованная сталь, порошковая покраска, 3,6м./5м./2,4 м., сборная конструкция на крепежных элементах, нарисованная панорама боя, электроподготовка, освещение внутреннее, внешнее динамичное освещение
 Рольставни (роллеты) с замком
 Стилизация под бронетранспортер: надпись ТИР с подсветкой на боковых стенах, воздушные патрубки с подсветкой, поручни, бронированные заклепки, подсвеченные окна в верхней части павильона
 Пуленепробиваемая крыша с изображением неба
 Стол для размещения оружия с внутренней и внешней подсветкой. Место для размещения призов, подставки под оружие в виде пулеметных сошек
 Напольное покрытие - искусственная трава
 Огнетушитель
 Аптечка</t>
  </si>
  <si>
    <t>Павильон СТАНДАРТ
 Состав:
 Павильон в военном стиле: фанера с покраской Тиккурила, 3м./5м./2,2 м., сборные щиты, металлические накладки на стенах, электроподготовка, освещение, вывеска на светодиодах
 Рольставни (роллеты) с замком
 Стальные буквы "ТИР" на стенах, плюс стальные элементы дизайна (прицельная сетка)
 Пуленепробиваемая крыша (тент с изображением неба) 
 Стол для размещения оружия, товарных запасов и призов, с подсветкой
 Напольное покрытие - искусственная трава
 Огнетушитель
 Аптечка</t>
  </si>
  <si>
    <t>Комплект мишеней АРМИЯ:
 Состав:
 3 шт. мишеней "АРМИЯ". 
 Блок управления мишенями с беспроводным пультом
 При покупке мишеней по отдельности (не комплектом) плюс 8000 руб. к цене мишени.
 Толщина мишеней - 2 мм.</t>
  </si>
  <si>
    <t>Деревянный настил для размещения тира на улице (ширина 3 м 05 см, длина 6м. 50 см, изготовлено из деревянных лаг и фанеры, обработано пропиткой, с крепежом)</t>
  </si>
  <si>
    <t>Уличный пакет для тира СТАНДАРТ
 Состав:
 Дождевая защита. Профнастил.
 Усиленная конструкция павильона. Дополнительные стойки и фермы.</t>
  </si>
  <si>
    <t>Уличный пакет для тира УЛЬТРА
 Состав:
 - профнастил на крышу
 - дополнительная обрешетка
 - гидроизоляция</t>
  </si>
  <si>
    <t>Стол для размещения оружия и товарных запасов (фанерный каркас, подставки (сошки) из металла, лак корабельный, антивандальное оргстекло, электро светильники, банер с картой-фон для призов, подсвеченные звезды)</t>
  </si>
  <si>
    <t>Система контроля выручки ДИАНА
 Состав:
 - Блок контроля "Диана"
 - Блок питания 12V, 360 Вт.
 - Провода для приводов 3 шт.
 - Защита контактов привода от выгорания
 - Озвучка выстрелов. Подключите свои колонки к Диане и автоматы будут издавать звуки выстрела.
 - Инструкция по самостоятельному подключению привода к системе "ДИАНА"</t>
  </si>
  <si>
    <t>Страйкбольный автомат серии АК с проводами и штекером для подключения к системе ДИАНА</t>
  </si>
  <si>
    <t>Страйкбольный автомат серии АК</t>
  </si>
  <si>
    <t>Банер с рисунком
 Состав:
 Ширина - 5м. Высота - 2,2м. Два банера на обе стены</t>
  </si>
  <si>
    <t>Призы
 котелок, тельняшка, 100- значков магнитов, фляжка, компас, вещевой мешок, наградной значок-3шт.</t>
  </si>
  <si>
    <t>Сетка камуфляжная на потолок на потолок (цвет зелено-коричневый, 3х4 метра)</t>
  </si>
  <si>
    <t>Подставка СОШКИ (сталь, порошковая покраска, лазерная резка, фанера, лак)</t>
  </si>
  <si>
    <t>Пули для страйкбольного оружия, калибр 6мм, вес 0.2 грама</t>
  </si>
  <si>
    <t>Тент-пулеуловитель за мишенями, цена за кв. метр.
 Армированный банер с нанесенной печатью 300 dpi и плотностью 650 гр./кв.м., не пробивается пулями калибра 6 мм. (страйкбол)</t>
  </si>
  <si>
    <t>Атака</t>
  </si>
  <si>
    <t>Мишень АТАКА одноярусная
 Мишень с движущимися целями. Уникальный призовой режим.</t>
  </si>
  <si>
    <t>Мишень АТАКА двухярусная
 Мишень с движущимися целями. Уникальный призовой режим.</t>
  </si>
  <si>
    <t>Мишень АТАКА трехярусная
 Мишень с движущимися целями. Уникальный призовой режим.</t>
  </si>
  <si>
    <t>Атака Зомби</t>
  </si>
  <si>
    <t>Павильон:
 Состав:
 Павильон: фанера с покраской Тиккурила, 3м./5м./2,2 м., сборные щиты, нарисованная панорама боя, электроподготовка, освещение
 Рольставни (роллеты) с замком
 Пуленепробиваемая крыша
 Стол для размещения оружия и призов
 Напольное покрытие - искусственная трава
 Огнетушитель
 Аптечка</t>
  </si>
  <si>
    <t>Авансцена тира:
 Состав:
 24 мишени (10 зомби, 14 одичавших кабанов). Все мишени имеют электропривод и постоянно двигаются.
 Антирикошетный материал с рисунком за мишенями. Каркас для крепления мишеней на стойках.
 Размеры авансцены: ширина - 2,8 м., высота - 2,2м.
 Электронный блок управления мишенями. Беспроводной пульт управления.
 Можно установить в свое помещение. 
 Украсьте стены банером с рисунком зомби апокалипсиса. Так картинка будет завершенной. Ширина - 5м. Высота - 2,2м. Два банера на обе стены - 14 168 руб.</t>
  </si>
  <si>
    <t>Уличный пакет для размещения под открытым небом
 Состав:
 Дождевая защита. Профнастил.
 Усиленная конструкция павильона. Дополнительные стойки и фермы.</t>
  </si>
  <si>
    <t>Стол для размещения оружия и товарных запасов (фанерный каркас, подставки из фанеры, лак корабельный, антивандальное оргстекло, электро светильники - керосиновые лампы, тросы для оружия, банер с картой-фон для призов)</t>
  </si>
  <si>
    <t>Банер с рисунком зомби баталии. 
 Состав:
 Ширина - 5м. Высота - 2,2м. Два банера на обе стены</t>
  </si>
  <si>
    <t>Батл</t>
  </si>
  <si>
    <t>Павильон
 Состав:
 Каркас – дерево, стены – фанера, поликорбанат. Стены прозрачные (антивандальные) из поликорбаната и фанеры. Потолок - банерная сетка. Размеры павильона: 3х2,5х2,2 м.
 Освещение. Розетки. Выключатели. Электрощиток. Стол для стрельбы с мягкой столешницей. Высота 70 см. Длина 2 метра. Оформление разноцветными светодиодами. 
 Стальные рольставни с замком. 
 Вывеска лайтбокс с динамичной подсветкой.</t>
  </si>
  <si>
    <t>Мишень "БАТЛ"
 Состав:
 Мишень "БАТЛ", шкаф с 15 статичными и 8 движущимися мишенями
 Блок управления с беспроводным пультом</t>
  </si>
  <si>
    <t>Уличный пакет для размещения под открытым небом
 Состав:
 Профнастил на крыше, усиленные фанерой стены</t>
  </si>
  <si>
    <t>Стрелковый стол (мягкая обивка, светодиодная подсветка), длина 2,1 м. высота 0,7 м.</t>
  </si>
  <si>
    <t>Банеры с рисунком. Комплект
 Состав:
 Банеры на боковые и тыльную стены вашего помещения. Размер боковых стен 2,2/3 метра. Размер тыльной стены (на которой вешаются мишени) - 2,5/2,2 м.</t>
  </si>
  <si>
    <t>Набор оружия
 Состав:
 С.О.К. - Стрелково-оружейный комплект (автомат НЕРФ, пистолет НЕРФ, арбалет детский, лук детский, рогатка, поролоновые мячи, снаряды к оружию)</t>
  </si>
  <si>
    <t>Биатлон СТАНДАРТ</t>
  </si>
  <si>
    <t>Мини-тир для стрельбы из пневматики</t>
  </si>
  <si>
    <t>Мини-тир для стрельбы из страйкбола</t>
  </si>
  <si>
    <t>Биатлон PRO</t>
  </si>
  <si>
    <t>Мини-тир для стрельбы из пневматики с ПНЕВМОХАРДОМ</t>
  </si>
  <si>
    <t>Блэк Джек</t>
  </si>
  <si>
    <t>Мишень в виде стенда (9 целей, озвучка, подсветка, звук, контроль призов и выручки, пульт управления в комплекте)</t>
  </si>
  <si>
    <t>Витамин</t>
  </si>
  <si>
    <t>Павильон прозрачный, СТАНДАРТ:
 Состав:
 Павильон в легком детском стиле: размеры 2,8 м./5 м./2,1 м., стальной каркас, прозрачные стены из закаленного пластика, быстросборные модули, полноцветная печать на металле с защитой лаком
 Стол для размещения оружия, товарных запасов и призов, с подсветкой, подставки под оружие - 3шт.
 Кронштейны для размещения призов по стенам
 Подставка для детей, 2 шт.</t>
  </si>
  <si>
    <t>Павильон прозрачный, МИНИ:
 Состав:
 Павильон в легком детском стиле: размеры 2,1 м./4,1 м./2,1 м., стальной каркас, прозрачные стены из закаленного пластика, быстросборные модули, полноцветная печать на металле с защитой лаком
 Стол для размещения оружия, товарных запасов и призов, с подсветкой, подставки под оружие
 Кронштейны для размещения призов по стенам
 Подставка для детей, 1 шт.</t>
  </si>
  <si>
    <t>Мишень в виде стенда (20 целей, озвучка, подсветка, звук. Система встроенная, пульт управления в комплекте)</t>
  </si>
  <si>
    <t>Система контроля персонала "Маруся"
 Маруся контролирует выручку, считая сеансы игр в тире.
 Она может подсказать, когда нужно дополнить пули в магазин. Так же на борту сочная озвучка выстрелов.
 Состав:
 - Блок контроля "Маруся" (ставится на каждый автомат)
 - Хаб для подключения до 5 блоков "Маруся" 
 - Провод для страйкбольного привода 1 шт.
 - Озвучка выстрелов. Аудиосистема в комплект не входит.
 - Инструкция по самостоятельному подключению привода к системе "Маруся"</t>
  </si>
  <si>
    <t>Хаб для подключения блоков МАРУСЯ</t>
  </si>
  <si>
    <t>Блок контроля "МАРУСЯ"</t>
  </si>
  <si>
    <t>Подставка ля детей (табурет). Лак, фанера.</t>
  </si>
  <si>
    <t>Герои Победы</t>
  </si>
  <si>
    <t>Авансцена тира
Состав:
63 мишени (20 солдат, 10 пехотинцев, 10 танков, 10 крейсеров, 3 пушки, 6 артиллеристов, 3 самолета, 2 дирижабля). Все мишени имеют электропривод.
Антирикошетная пневмоброня. Динамичная подсветка. Размеры авансцены: 2,8м.- ширина, 2,2м. - высота.
Набор для чистки оружия (пневматика калибр 4,5 мм)
Электронный блок управления мишенями.
Можно установить в свое помещение. Желательные размеры помещения: ширина от 2,8 до 3,5 м., длина от 4,5 до 6 м., высота от 2,2 до 3 м.</t>
  </si>
  <si>
    <t>Павильон
Состав:
Павильон в военном стиле: сталь, алюмокомпозит, УФ-печать, 3м./5м./2,2 м., сборный стальной каркас, нарисованная панорама боя, электроподготовка, внешнее динамичное освещение
Рисунки героев ВОВ с описанием подвигов
Пуленепробиваемая крыша
Камуфляжная сетка на потолке – элемент декора
Стол для размещения оружия и призов. Упоры для ружей - 3 шт.
Рольставни
Аптечка</t>
  </si>
  <si>
    <t>Уличный пакет для размещения под открытым небом (профнастил на крыше, деревянная обрешетка)</t>
  </si>
  <si>
    <t>Система контроля тира "Катюша"
 Система контроля позволит проверить на честность сотрудника тира.
 Состав:
 3 (Три) винтовки МР-512С (Ижевск) подготовленные к работе с блоком контроля
 Блок контроля с учетом выстрелов на 3 винтовки</t>
  </si>
  <si>
    <t>Винтовка пневматическая МР-512с
 Пневматическая винтовка производства Ижевского механического завода.</t>
  </si>
  <si>
    <t>Пули для пневматического оружия, 5000 шт. в упаковке</t>
  </si>
  <si>
    <t>Стол для размещения оружия и товарных запасов (стальной каркас с порошковой покраской, композитные панели с УФ печатью, фанерная столешница с корабельным лаком, антивандальное оргстекло, светильник в зоне призов, светодиодные звезды, тросы для оружия, карта - фон для призов)</t>
  </si>
  <si>
    <t>Комплект призов (котелок, военный вещевой мешок, наградной значок - 3 шт., тельняшка, саперная лопата, магниты в виде медалей – 100 шт.)</t>
  </si>
  <si>
    <t>Тент (плотность 600 гр/кв.м.) с панорамой войны на стены, 2,2 метра на 5 метров, на две стены</t>
  </si>
  <si>
    <t>Гидробол</t>
  </si>
  <si>
    <t>Павильон:
 Состав:
 Каркас павильона сборный для установки в помещении. Дерево пропитанное. Оформление банерами изнутри и снаружи. Освещение. Розетки. Выключатели. Электрощиток. длина 4 метра, ширина 3 метра, высота 2,2 метра
 Стол с мягкой столешницей. Высота 70 см. Длина 2, 5 метра. Оформление разноцветными светодиодами. Надпись "ТИР"
 Стальные рольставни с замком 
 Вывеска с динамичной подсветкой. Надпись "ГИДРОБОЛ"</t>
  </si>
  <si>
    <t>Уличный пакет для размещения под открытым небом
 Состав:
 Уличный пакет защищает от осадков и любопытных зевак.
 Профнастил на крыше, усиленные фанерой стены</t>
  </si>
  <si>
    <t>Мишень "Шкаф"</t>
  </si>
  <si>
    <t>Система контроля выручки ГИДРОБОЛ
 Состав:
 1) Блок контроля "ГИДРОБОЛ"
 2) Провод питания 220 в.
 3) Комплект проводов для подключения оружия (3 оружия)</t>
  </si>
  <si>
    <t>Мишень "Гусеница"</t>
  </si>
  <si>
    <t>Комплект банеров с рисунком 
 Состав:
 Комплект банеров с авторским рисунком. Два банера на боковые стены. Один за мишенями.
 Размеры: Боковой банер - 4/2,2 м., Тыльный банер - 3/2,2 м.</t>
  </si>
  <si>
    <t>Мишень "Вертушка"</t>
  </si>
  <si>
    <t>Гидробольное оружие с железными шестернями</t>
  </si>
  <si>
    <t>Гидробольное оружие с пластиковыми шестернями</t>
  </si>
  <si>
    <t>Пакет шариков 10 000 шт. - 250 руб.
 Пакет шаров для стрельбы из оружия HIBRO.RU</t>
  </si>
  <si>
    <t>При покупке мишеней по отдельности плюс 8000 руб. к цене мишени.</t>
  </si>
  <si>
    <t>ГТО (Учебный)</t>
  </si>
  <si>
    <t>Стрелковый стенд БИАТЛОН - автоматический подъем с пульта (размер полотна: 80 х 100 х 0,2 см)</t>
  </si>
  <si>
    <t>Стрелковый стенд БИАТЛОН - механический подъем (размер полотна: 80 х 100 х 0,2 см)</t>
  </si>
  <si>
    <t>Стрелковый стенд (размер полотна: 80 х 100 х 0,2 см)</t>
  </si>
  <si>
    <t>Пулеуловитель «Пулестоп». (размер: 250 х 210 см)</t>
  </si>
  <si>
    <t>Стрелковый стол. (размер: 112 х 100 х 75 см)</t>
  </si>
  <si>
    <t>Пневматическое оружие. 
 В составе: Винтовка пневматическая МР-512С-06 (ИМЗ "Байкал")
 Пули калибра 4,5 мм (в комплекте 2 500 шт.)</t>
  </si>
  <si>
    <t>Гуси-лебеди</t>
  </si>
  <si>
    <t>Мишень "Гуси-лебеди"
 Состав:
 Мишень "Гуси-лебеди"- 1шт., шкаф с 15 статичными и 8 движущимися мишенями
 Блок управления с беспроводным пультом
 Блок контроля персонала</t>
  </si>
  <si>
    <t>Банеры с рисунком. Комплект
 Банеры на боковые и тыльную стены вашего помещения. Размер боковых стен 2,2/3 метра. Размер тыльной стены (на которой вешаются мишени) - 2,5/2,2 м.</t>
  </si>
  <si>
    <t>Уличный пакет для размещения под открытым небом.
 Состав:
 Профнастил на крыше, усиленные фанерой стены</t>
  </si>
  <si>
    <t>Павильон
 Состав:
 Каркас – дерево, стены – фанера, поликорбанат. Одна боковая стена - банеры изнутри и снаружи. Вторая боковая стена-прозрачная (антивандальная) из поликорбаната. Потолок - банерная сетка. Размеры павильона: 3х2,5х2,2 м.
 Освещение. Розетки. Выключатели. Электрощиток. Стол для стрельбы с мягкой столешницей. Высота 70 см. Длина 2 метра. Оформление разноцветными светодиодами. 
 Стальные рольставни с замком. 
 Вывеска лайтбокс с динамичной подсветкой.</t>
  </si>
  <si>
    <t>Джон Малыш</t>
  </si>
  <si>
    <t>Уличный пакет
 профнастил на крыше
 усиленная конструкция павильона
 антивандальное покрытие стен
 без клиентских мониторов</t>
  </si>
  <si>
    <t>Базовый комплект тира
 Компьютерная программа управления тиром "Джон Малыш": Игры, Подсчет очков, Видеотрансляция
 Тройная механическая мишень с модулем генерации сигнала для игры "Рыцарский турнир" - 2шт.
 Механический модуль генерации сигнала для игры "Королевская охота" - 5шт.
 Модуль распределения сигнала
 Стрелоприемник с повышенным сроком эксплуатации для игры "В яблочко!"
 Щит для игры "В яблочко!"
 Специальные объемные модели птиц со стрелоприемниками - 5шт.
 Система крепления мишеней и оборудования
 Арбалет: Man Kung 150A - 2шт.
 Лук: Samick POLARIS
 Стрела для арбалета: EASTON - 12шт.
 Стрела для лука: EASTON - 10шт.
 Персональный компьютер: AM2 Athlon - 2500MHz, M3N78-VM\1GB PC6400\80GB\Win
 Монитор 19" (зрительские мониторы) - 2шт.
 Акустическая система: сабвуфер, 2 колонки
 Цифровая видеокамера Logitech для игры "В яблочко!"
 Оптическая мышь и клавиатура - 2шт.
 Тематический фирменный банер для задней стенки тира со стрелонепробиваемым материалом
 Бумажные мишени для игры "В яблочко!" - 20шт.
 Комплект сопроводительной документации</t>
  </si>
  <si>
    <t>Павильон для тира
 Павильон в средневековом стиле: сосна, 3м./6м./3,2 м., сборные щиты, возможность монтажа витрин, электроподготовка, освещение
 Специальный стрелонепробиваемый купол
 Стилизованная одежда для инструкторов: сорочка, жилет - 2шт.
 Исторический флаг - элемент декора - 4шт.
 Монитор 17" для размещения внутри тира (клиентские мониторы), стилизованная рамка - 2шт.
 Стойка для размещения оружия и товарных запасов
 Напольное ковровое покрытие
 Огнетушитель
 Аптечка</t>
  </si>
  <si>
    <t>За Родину</t>
  </si>
  <si>
    <t>Павильон
 Состав:
 Павильон в военном стиле: сосна, 3м./5м./2,2 м., сборные щиты, нарисованная панорама боя, возможность монтажа витрин, электроподготовка, освещение
 Военные плакаты на стенах тира – 8 шт.
 Пуленепробиваемая крыша
 Камуфляжная сетка – элемент декора
 Стол для размещения оружия, товарных запасов и призов
 Запираемая входная группа
 Огнетушитель
 Аптечка</t>
  </si>
  <si>
    <t>Авансцена тира
 Состав:
 50 мишеней (20 солдат, 7 пехотинцев, 4 танка, 4 крейсера, 3 пушки, 6 артилерристов, 3 самолета, 3 дирижабля). Все мишени имеют электропривод.
 Система крепления мишеней. Антирикошетная пневмоброня. Стальной экран на стойках.
 Размеры авансцены: 2,8м.- ширина, 2,2м. - высота.
 Электронный блок управления мишенями.
 Можно установить в свое помещение. Желательные размеры помещения: ширина от 2,5 до 3 м., длина от 4,5 до 6 м., высота от 2,2 до 3 м.</t>
  </si>
  <si>
    <t>Аппарат по выдаче пулек (купюроприемник, антивандальный, можно повесить на стену, пули расфасованы в капсулы, без пуль)</t>
  </si>
  <si>
    <t>Уличный пакет для размещения под открытым небом ( профнастил на крыше, усиленная конструкция павильона, антивандальное покрытие стен, по желанию вход закрывается рольставнями (цена роллет договорная)</t>
  </si>
  <si>
    <t>Стол для размещения оружия и товарных запасов (фанерный каркас, лак корабельный, антивандальное оргстекло, электро светильники - керосиновые лампы, тросы для оружия, банер с картой, фон для призов, деревянные пепельницы "пепельницы" для пуль)</t>
  </si>
  <si>
    <t>Металлические рольставни (роллеты)</t>
  </si>
  <si>
    <t>Банер с панорамой войны на стены, 2,2 метра на 5 метров, на две стены</t>
  </si>
  <si>
    <t>Витрина для размещения товаров (освещение, стеклянные дверки)</t>
  </si>
  <si>
    <t>Комплект формы для инструктора (камуфляжная куртка и брюки, пилотка)</t>
  </si>
  <si>
    <t>Банер с плакатом на тему ВОВ, размер 1,2 на 0,8 метра, за 1 шт.</t>
  </si>
  <si>
    <t>Мешок из брезента с наполнителем (максимум 9 шт.), за 1 шт.</t>
  </si>
  <si>
    <t>Капсула с пулями (15 пуль в одной капсуле, калибр - 4,5мм), цена за 1 капсулу с пулями</t>
  </si>
  <si>
    <t>Капсула с пулями (10 пуль в одной капсуле, калибр - 4,5мм), цена за 1 капсулу с пулями</t>
  </si>
  <si>
    <t>За Родину Контейнер</t>
  </si>
  <si>
    <t>Павильон в военном стиле: 
 Утепленный павильон готовый к использованию, ленолиум, стеновые панели, дверь, замок, освещение, электрическое отопление (конвектор), вес - 3,5 тонны, длина 7 м., ширина - 2,5м., высота - 2,5 метра.
 Авансцена пневматического тира "За Родину!"
 Внешнее оформление в военном стиле (банер на стенах, режимная табличка, светящаяся вывеска)
 Вывеска «Тир» с подсветкой
 Камуфляжная сетка на потолке – элемент декора
 Стол для размещения оружия, товарных запасов и призов
 Три пневматические винтовки МР-512, пули свинцовые 10 000 шт.
 Комплект призов (котелок, военный вещевой мешок, наградной значок - 3 шт., тельняшка, саперная лопата, магниты в виде медалей – 100 шт.)
 Огнетушитель
 Аптечка</t>
  </si>
  <si>
    <t>Зомбола</t>
  </si>
  <si>
    <t>Мини-тир</t>
  </si>
  <si>
    <t>Иван Царевич</t>
  </si>
  <si>
    <t>Уличный комплект для установки тира на улице
 Состав:
 профнастил на крыше
 усиленная конструкция павильона 
 антивандальное покрытие стен (обшивка железом стен с внутренней стороны)</t>
  </si>
  <si>
    <t>Стационарный тир в вашем помещении 
 Базовый комплект тира «Иван Царевич» можно встроить в ваше помещение. Желательные размеры: ширина- 3м., длина от 6 до 10м. Высота павильона от 2 метров.
 Состав тира:
 Авансцена (3 щита, банер, крепления мишеней, мишени)
 Арбалет МанКунг 150А - 2 шт. (натяжение до 20 кг.)
 Лук Самик Полярис - 1 шт. (натяжение до 15 кг.)
 Стрелы для арбалета Истон - 10 шт.
 Стрелы для лука Истон- 10 шт.
 Расходные материалы (зап. мишени, перья и хвостовики для стрел, тетивы, стрелоуловитель)</t>
  </si>
  <si>
    <t>Банер для боковых стен вашего помещения. Высота - 2,2 м., длина - 6 м. На две стены.</t>
  </si>
  <si>
    <t>Передвижной тир для помещения
 Состав тира:
 Авансцена (3 щита, банер, крепления мишеней, мишени)
 Арбалет МанКунг 150А - 2 шт. (натяжение до 20 кг.)
 Лук Самик Полярис - 1 шт. (натяжение до 15 кг.)
 Стрелы для арбалета Истон - 10 шт.
 Стрелы для лука Истон - 10 шт.
 Расходные материалы (зап. мишени, перья и хвостовики для стрел, тетивы, стрелоуловитель)
 Защита лучника, комплект (крага, нагрудник,напалечник)
 Детский лук, стрелы в комплекте
 Столик для оружия - 2 шт.
 Флажная лента для огражения периметра, 30 п.м.</t>
  </si>
  <si>
    <t>Передвижной тир для улицы
 Состав тира:
 Авансцена (3 щита, банер, крепления мишеней, мишени)
 Арбалет Манкунг 150А - 2 шт. (натяжение до 20 кг.)
 Лук Самик Полярис- 1 шт. (натяжение до 15 кг.)
 Стрелы для арбалета Истон - 10 шт.
 Стрелы для лука Истон - 10 шт.
 Расходные материалы (зап. мишени, перья и хвостовики для стрел, тетивы, стрелоуловитель)
 Защита лучника, комплект (крага, нагрудник,напалечник)
 Детский лук, стрелы в комплекте
 Столик для оружия - 2 шт.
 Флажная лента для огражения периметра, 30 п.м.
 Спецткань (стрелостоп) для защиты периметра (высота 2 м., длина 30 пог. м.)
 Палатка, 3х3 м.</t>
  </si>
  <si>
    <t>Передвижной тир на массовом празднике
 Состав тира:
 Авансцена (3 щита, банер, крепления мишеней, мишени)
 Арбалет Манкунг 150А - 2 шт. (натяжение до 20 кг.)
 Лук Самик Полярис- 1 шт. (натяжение до 15 кг.)
 Стрелы для арбалета Истон - 10 шт.
 Стрелы для лука Истон - 10 шт.
 Расходные материалы (зап. мишени, перья и хвостовики для стрел, тетивы, стрелоуловитель)
 Защита лучника, комплект (крага, нагрудник,напалечник)
 Детский лук, стрелы в комплекте
 Столик для оружия - 2 шт.
 Флажная лента для огражения периметра, 30 п.м.
 Спецткань (стрелостоп) для защиты периметра (высота 2 м., длина 30 пог. м.)
 Палатка, 3х3 м.
 Дополнительная палатка для масс. праздника, 2шт.</t>
  </si>
  <si>
    <t>Стационарный тир в шатре для парка отдыха
 Состав тира:
 Авансцена (3 щита, банер, крепления мишеней, мишени)
 Арбалет Манкунг 150А - 2 шт. (натяжение до 20 кг.)
 Лук Самик Полярис - 1 шт. (натяжение до 15 кг.)
 Стрелы для арбалета истон - 10 шт.
 Стрелы для лука истон - 10 шт.
 Расходные материалы (зап. мишени, перья и хвостовики для стрел, тетивы, стрелоуловитель)
 Защита лучника, комплект (крага, нагрудник,напалечник)
 Детский лук, стрелы в комплекте
 Столик для оружия - 2 шт.
 Флажная лента для огражения периметра, 30 п.м.
 Спецткань (стрелостоп) для защиты периметра (высота 2 м., длина 30 пог. м.)
 Шатер (металлокаркас, непромокаемая ПВХ ткань), 3м./6м.;
 Стилизованные флаги для стен - 8 шт.;
 Инструменты для крепления флагов (иглы, нитки);
 Фронтальный флажок (металлический шток, пластик)</t>
  </si>
  <si>
    <t>Стационарный тир с павильоном в торговом центре
 Состав тира:
 Авансцена (3 щита, банер, крепления мишеней, мишени)
 Арбалет Манкунг 150А - 2 шт. (натяжение до 20 кг.)
 Лук Самик Полярис - 1 шт. (натяжение до 15 кг.)
 Стрелы для арбалета Истон - 10 шт.
 Стрелы для лука Истон - 10 шт.
 Расходные материалы (зап. мишени, перья и хвостовики для стрел, тетивы, стрелоуловитель)
 Защита лучника, комплект (крага, нагрудник,напалечник)
 Детский лук, стрелы в комплекте
 Павильон в средневековом стиле: сосна, 3м./6м./3,2 м., сборные щиты, возможность монтажа витрин, электроподготовка, освещение;
 Специальный стрелонепробиваемый купол
 Сказочный флаг - элемент декора - 4шт.
 Стол для размещения оружия и призов - 2 шт.
 Напольное ковровое покрытие
 Огнетушитель
 Аптечка</t>
  </si>
  <si>
    <t>Калейдоскоп</t>
  </si>
  <si>
    <t>Калейдоскоп PRO</t>
  </si>
  <si>
    <t>Космос</t>
  </si>
  <si>
    <t>Павильон
 Состав:
 Каркас – дерево, стены – фанера, поликорбанат. Одна боковая стена оформлена банерами изнутри и снаружи. Вторая боковая стена-прозрачная (антивандальная) из поликорбаната. Потолок - банерная сетка. Размеры павильона: 3х2,5х2,2 м.
 Освещение. Розетки. Выключатели. Электрощиток. Стол для стрельбы с мягкой столешницей. Высота 70 см. Длина 2 метра. Оформление разноцветными светодиодами. 
 Стальные рольставни с замком. 
 Вывеска лайтбокс с динамичной подсветкой.</t>
  </si>
  <si>
    <t>Мишень "КОСМОС"
 Размеры: 75х90х6 см. Вес - 6 кг. В комплекте беспроводной пульт управления.</t>
  </si>
  <si>
    <t>Набор оружия - цена договорная</t>
  </si>
  <si>
    <t>Кочевник</t>
  </si>
  <si>
    <t>Павильон для улицы:
 Состав:
 Деревянный павильон с прозрачными стенами. На полу защитная резина. Столы покрашены корабельным лаком. Стальные рольставни с замком. Крыша тент или металл на выбор.</t>
  </si>
  <si>
    <t>Тир с павильоном для улицы:
 Состав:
 Деревянный павильон с прозрачными стенами. На полу защитная резина. Столы покрашены корабельным лаком. Стальные рольставни с замком. Крыша тент или металл на выбор.
 Мишени: тренога с подушкой (плюс запасная подушка), пять уток, двадцать бумажных мишеней
 Оружие: арбалет Манкунг 150А (сила натяжения 20кг.), лук деревянный традиционный, двадцать стрел, шесть метательных ножей</t>
  </si>
  <si>
    <t>Микрон</t>
  </si>
  <si>
    <t>Морской бой</t>
  </si>
  <si>
    <t>Павильон
 Состав:
 Павильон в морском стиле: фанера с покраской Тиккурила, 3м./5м./2,2 м., сборные щиты, нарисованная панорама боя, электроподготовка, освещение
 Рольставни (роллеты) с замком
 Иллюминаторы с рисунками на стенах тира – 8 шт., якоря, штурвалы
 Пуленепробиваемая крыша с изображением неба
 Канаты на стойках по периметру (не в ходят в уличный комплект)
 Стол для размещения оружия, товарных запасов и призов
 Напольное покрытие - искусственная трава
 Огнетушитель
 Аптечка</t>
  </si>
  <si>
    <t>Авансцена тира - мишени
 Состав:
 49 мишеней (20 солдат, 6 вертолетов, 3 бомбардировщика, 4 истребителя, 5 скутеров, 2 крупных вертолета, 1 подводная лодка, 5 мин, 3 минных тральщика). Все мишени имеют электропривод.
 Антирикошетный материал с рисунком за мишенями (3м. на 2,2м.). Каркас для крепления мишеней на стойках.
 Размеры авансцены: ширина - 2,8 м., высота - 2,2м.
 Электронный блок управления мишенями.</t>
  </si>
  <si>
    <t>Система Тир Контроль (Краснодар)
 Состав:
 Блок учета
 Программное обеспечение
 Компьютер НЕ ВХОДИТ</t>
  </si>
  <si>
    <t>Опция "Белый корабль"
 Окраска тира в белый цвет. Оборудование внешних элементов дизайна (штурвалы и якоря) светодиодной красной подсветкой.</t>
  </si>
  <si>
    <t>Банер с рисунком морской баталии. 
 Состав:
 Ширина - 5м. Высота - 2,2м. Два банера на обе стены</t>
  </si>
  <si>
    <t>Подставка КНЕХТ под привод (фанера, лак)</t>
  </si>
  <si>
    <t>Олимпик</t>
  </si>
  <si>
    <t>Мишень "Олимпик"
 Размеры: 75х90х6 см. Вес - 6 кг. В комплекте беспроводной пульт управления.</t>
  </si>
  <si>
    <t>Охота</t>
  </si>
  <si>
    <t>Авансцена тира
 Состав:
 50 мишеней (20 птичек, 7 зайцев, 4 бегущих кабана, 4 плывущие утки, 9 волков, 3 летящих утки, 2 лося, 1 призовая). Все мишени имеют электропривод.
 Система крепления мишеней. Антирикошетная пневмоброня. Стальной экран на стойках.
 Размеры авансцены: 2,8м.- ширина, 2,2м. - высота.
 Электронный блок управления мишенями.
 Можно установить в свое помещение. Желательные размеры помещения: ширина от 2,5 до 3 м., длина от 4,5 до 6 м., высота от 2,2 до 3 м.</t>
  </si>
  <si>
    <t>Банер с панорамой ОХОТЫ на стены, 2,2 метра на 5 метров, на две стены</t>
  </si>
  <si>
    <t>Банер с плакатом на тему ОХОТЫ, размер 1,2 на 0,8 метра, за 1 шт.</t>
  </si>
  <si>
    <t>Перехват</t>
  </si>
  <si>
    <t>Мишенный модуль с автоматическим подъемом мишеней
 В составе:
 мини-тир "Штурм Кёнигсберга"
 мишень "Биатлон"
 мишень "Зайцы"
 10 бумажных мишеней "Зомби"
 на колесах. Ширина - 0,7 метра, Высота - 1,9 м.</t>
  </si>
  <si>
    <t>Мишенный модуль
 В составе:
 мини-тир "Штурм Кёнигсберга"
 мишень "Биатлон"
 мишень "Зайцы"
 10 бумажных мишеней "Зомби"
 на колесах. Ширина - 0,7 метра, Высота - 1,9 м.</t>
  </si>
  <si>
    <t>Мишень "Спортивная"
 Подъезжающая мишень. Электропривод. Управление кнопкой. 10 мишеней на картоне.</t>
  </si>
  <si>
    <t>Мишень "Бегущий кабан"
 В составе:
 4 кабана, электропривод, светодиодная подсветка. Ширина - 1,5 м.</t>
  </si>
  <si>
    <t>Перегородка для стрелков - цена за 1 секцию
 Одна секция шириной 1 м., высота 2,5 метра, столешница, контейнер для пуль, перегородки из оргстекла и фанеры.</t>
  </si>
  <si>
    <t>Задняя стенка (пулеуловитель) -цена за кв. метр.
 Камуфляжная сетка и специальная ткань "пулестоп". Не пробивается пулями калибра 4,5 мм. с дульной энергией до 7 дж.</t>
  </si>
  <si>
    <t>Банер с панорамой на стены, цена за кв. метр.
 Армированный банер с нанесенной печатью 300 dpi</t>
  </si>
  <si>
    <t>Победа</t>
  </si>
  <si>
    <t>Павильон
 Состав:
 Каркас – дерево, стены – фанера, поликорбанат. Одна боковая стена - банеры изнутри и снаружи. Вторая боковая стена-прозрачная (антивандальная) из поликорбаната. Потолок - банерная сетка.
 Освещение. Розетки. Выключатели. Электрощиток. Стол для стрельбы с мягкой столешницей. Высота 70 см. Длина 2, 5 метра. Оформление разноцветными светодиодами. 
 Стальные рольставни с замком. Вывеска лайтбокс с динамичной подсветкой.</t>
  </si>
  <si>
    <t>Уличный пакет для размещения под открытым небом:
 Профнастил на крыше, усиленные фанерой стены</t>
  </si>
  <si>
    <t>Мишень "Шкаф" с модулем БИАТЛОН</t>
  </si>
  <si>
    <t>Мишень "Гусеница" с дополнительным рядом мишеней</t>
  </si>
  <si>
    <t>Мишень Двойная Призовая "Вертушка"</t>
  </si>
  <si>
    <t>Мишень Призовая "Вертушка"</t>
  </si>
  <si>
    <t>Банеры с рисунком. Комплект
 Банеры на боковые стены вашего помещения. Рисунок с военным сюжетом. Размер 2,2/5 метров. Цена за два банера.</t>
  </si>
  <si>
    <t>Мишень "Солдат", 2 штуки</t>
  </si>
  <si>
    <t>Пули для страйкбольного оружия, калибр 6мм, вес 0.2 грама, 5000 шт. в коробке</t>
  </si>
  <si>
    <t>Пулеуловитель "Пулестоп" цена за кв. метр.
 Камуфляжная сетка и специальная ткань "пулестоп" с люверсами. Не пробивается пулями калибра 4,5 мм. с дульной энергией до 3 дж.</t>
  </si>
  <si>
    <t>Полигон</t>
  </si>
  <si>
    <t>Мишень в виде стенда (20 целей, озвучка, подсветка, пульт управления в комплекте)</t>
  </si>
  <si>
    <t>Призовой</t>
  </si>
  <si>
    <t>Мишень "Дичь", 2 штуки</t>
  </si>
  <si>
    <t>Робин Гуд</t>
  </si>
  <si>
    <t>Состав:
 Арбалетная секция
 Стрелоулавливатель - 2 блока
 Стрелостоп для защиты зоны обстрела - 3 пог. м.
 Арбалетная стрела - 12 шт.
 Арбалет для тира - 2 шт.
 Запасная тетива для арбалета
 Арбалетная мишень - 20 шт.
 Запасное перо для стрелы - 20 шт.</t>
  </si>
  <si>
    <t>Состав:
 Арбалетная секция
 Стрелоулавливатель - 2 блока
 Стрелостоп для защиты зоны обстрела - 3 пог. м.
 Арбалетная стрела - 12 шт.
 Арбалет для тира - 2 шт.
 Запасная тетива для арбалета
 Арбалетная мишень - 20 шт.
 Запасное перо для стрелы - 20 шт.
 Дополнительно
 Столик - 2 шт.
 Палатка (3м. / 3м.)
 Флажная лента для ограждения периметра - 30 пог. м.</t>
  </si>
  <si>
    <t>Состав:
 Арбалетная секция
 Стрелоулавливатель - 2 блока
 Стрелостоп для защиты зоны обстрела - 3 пог. м.
 Арбалетная стрела - 12 шт.
 Арбалет для тира - 2 шт.
 Запасная тетива для арбалета
 Арбалетная мишень - 20 шт.
 Запасное перо для стрелы - 30 шт.
 Лучная секция
 Лук для тира
 Полочка для установки стрелы
 Лучная стрела - 10 шт.
 Нагрудник для защиты груди
 Напалечник для защиты пальцев
 Крага для защиты предплечья
 Лучная мишень - 5 шт.
 Воск для обработки тетивы
 Дополнительно
 Столик - 2 шт.
 Палатка (3м. / 3м.)</t>
  </si>
  <si>
    <t>Состав:
 Арбалетная секция
 Стрелоулавливатель - 2 блока
 Стрелостоп для защиты зоны обстрела - 3 пог. м.
 Арбалетная стрела - 12 шт.
 Арбалет для тира - 2 шт.
 Запасная тетива для арбалета
 Арбалетная мишень - 20 шт.
 Запасное перо для стрелы - 30 шт.
 Лучная секция
 Лук для тира
 Полочка для установки стрелы
 Лучная стрела - 10 шт.
 Запасная тетива для лука
 Нагрудник для защиты груди
 Напалечник для защиты пальцев
 Крага для защиты предплечья
 Лучная мишень - 15 шт.
 Воск для обработки тетивы
 Усиленная защита
 Флажная лента для ограждения периметра - 30 пог. м.
 Стрелостоп для защиты периметра - 20 пог. м.
 Дополнительно
 Столик - 2 шт.
 Палатка (3м. /3м.)
 Учебный фильм "Как работает тир?"
 Детский лук (стрелы в комплекте)</t>
  </si>
  <si>
    <t>Симулятор​ Прорыв</t>
  </si>
  <si>
    <t>Павильон, 2 блочных лука, 2 блочных арбалета, арбалетные стрелы - 12шт., лучные стрелы - 12 шт., Рольставни</t>
  </si>
  <si>
    <t>Стрелковый комплекс Охотник</t>
  </si>
  <si>
    <t>Цена договорная</t>
  </si>
  <si>
    <t>Учебный</t>
  </si>
  <si>
    <t>Штурм Кёнигсберга</t>
  </si>
  <si>
    <t>HIBRO</t>
  </si>
  <si>
    <t>Пакет шариков 10 000 шт. 
 Пакет шаров для стрельбы из оружия HIBRO.RU</t>
  </si>
  <si>
    <t>Гидробольное оружие с пластиковыми шестернями для витрины, 6 шт</t>
  </si>
  <si>
    <t>Комплект банеров с рисунком 
 Состав:
 Комплект банеров с авторским рисунком. Два банера на боковые стены. Один за мишенями.
 Размеры: Боковой банер - 5/2,2 м., Тыльный банер - 3/2,2 м.</t>
  </si>
  <si>
    <t>Усиленный* уличный пакет: 
 * - Профнастил на крыше, усиленные стены</t>
  </si>
  <si>
    <t>Павильон сборный для установки в помещении:
 Состав:
 Каркас – дерево, стены и крыша – фанера, поликорбанат. Одна боковая стена - банеры изнутри и снаружи. Вторая боковая стена-прозрачная (антивандальная) из поликорбаната. Стена для крепления оружия – окрашенные деревянные рейки. Освещение. Розетки. Выключатели. Электрощиток. Стойка для стрельбы с мягкой столешницей. Высота 70 см. Длина 2, 5 метра. Оформление разноцветными светодиодами. Стальные рольставни с замком. Вывеска лайтбокс с динамичной подсветкой. расчет стоимости произведен по следующим размерам: длина 5,3 метра, ширина 3 метра, высота 2,2 метра (можно уменьшить длину)</t>
  </si>
  <si>
    <t>Бизнес план тира-магазина</t>
  </si>
  <si>
    <t>Вводите данные в помеченные ячейки</t>
  </si>
  <si>
    <t>Деятельность тира</t>
  </si>
  <si>
    <t>Начальные вложения</t>
  </si>
  <si>
    <t>Стоимость оборудования тира</t>
  </si>
  <si>
    <t>Дополнительные затраты на открытие тира*</t>
  </si>
  <si>
    <t>Регистрация в налоговой</t>
  </si>
  <si>
    <t>Первоначальная раскрутка, реклама**</t>
  </si>
  <si>
    <t>Итого, необходимые вложения:</t>
  </si>
  <si>
    <t>Ежемесячные затраты</t>
  </si>
  <si>
    <t>Ежемесячные затраты на рекламу</t>
  </si>
  <si>
    <t>Аренда (15 кв. м.), стоимость 2500р./кв.м в месяц</t>
  </si>
  <si>
    <t>Расходные материалы (пули)</t>
  </si>
  <si>
    <t xml:space="preserve">Заработная плата инструктору  </t>
  </si>
  <si>
    <t>Количество операторов</t>
  </si>
  <si>
    <t>Содержание оружия, ТО</t>
  </si>
  <si>
    <t xml:space="preserve">Прочие ежемесячные платежи*** </t>
  </si>
  <si>
    <t>Налоги</t>
  </si>
  <si>
    <t>Итого, ежемесячные затраты:</t>
  </si>
  <si>
    <t>Расчет доходной части (доход в день)</t>
  </si>
  <si>
    <t>Среднее время сеанса игры в тире, в минутах</t>
  </si>
  <si>
    <t>Максимальное количество сеансов в день на 3-х стрелковых дорожках (12ч. раб. день в торг. центре)</t>
  </si>
  <si>
    <t>Цена сеанса игры (от 200р. до 300р.), в среднем</t>
  </si>
  <si>
    <t>Коэффициент неполной загрузки по количеству сеансов 
(Пример: 1 - полный загруз; 0,5 - половина загруза)</t>
  </si>
  <si>
    <t>Количество сеансов в день на 3-х стрелковых дорожках (12ч. раб. день в торг. центре) с учетом коэфф. "недозагрузки"</t>
  </si>
  <si>
    <t>Доход с 3-х дорожек в день:</t>
  </si>
  <si>
    <t>Деятельность магазина в Тире</t>
  </si>
  <si>
    <t>Покупка товара (за месяц)</t>
  </si>
  <si>
    <t>Товар высокой ценовой категории (ружье, автомат, пистолет и т.д.) - цена за шт. в среднем - 6000р.</t>
  </si>
  <si>
    <t>Товар средней ценовой категории (пружины, аксессуары) - цена за шт. в среднем - 1000р.</t>
  </si>
  <si>
    <t>Товар малой ценовой категории (пули, сувениры) - цена за шт. в среднем - 100р.</t>
  </si>
  <si>
    <t>Куплено товаров  в месяц, на сумму:</t>
  </si>
  <si>
    <t>Продажа товара (за месяц)</t>
  </si>
  <si>
    <t>Товар высокой ценовой категории (ружье, автомат, пистолет и т.д.) - торг. наценка - 100%</t>
  </si>
  <si>
    <t>Товар средней ценовой категории (пружины, аксессуары) - торг. наценка - 100%</t>
  </si>
  <si>
    <t>Товар малой ценовой категории (пули, сувениры) - торг. наценка - 100%</t>
  </si>
  <si>
    <t>Продано товаров в месяц, на сумму:</t>
  </si>
  <si>
    <t>Расчет рентабельности</t>
  </si>
  <si>
    <t>Расходная часть</t>
  </si>
  <si>
    <t>Первоначальные затраты, всего</t>
  </si>
  <si>
    <t>Ежемесячные затраты, всего</t>
  </si>
  <si>
    <t>Среднесуточные затраты</t>
  </si>
  <si>
    <t>Доходная часть</t>
  </si>
  <si>
    <t>Среднесуточная выручка</t>
  </si>
  <si>
    <t>Среднемесячная выручка</t>
  </si>
  <si>
    <t>Баланс</t>
  </si>
  <si>
    <t>Среднесуточная прибыль</t>
  </si>
  <si>
    <t>Среднемесячная прибыль</t>
  </si>
  <si>
    <t>Срок возврата вложений, мес.</t>
  </si>
  <si>
    <t>Прогноз по доходам</t>
  </si>
  <si>
    <t>Период</t>
  </si>
  <si>
    <t>Прибыль в 1 год работы (прим.: старт проекта - 01 января), с учетом первоначальных вложений</t>
  </si>
  <si>
    <t xml:space="preserve">Прибыль за 2 года работы (нарастающим итогом) </t>
  </si>
  <si>
    <t xml:space="preserve">Прибыль за 3 года работы (нарастающим итогом) </t>
  </si>
  <si>
    <t xml:space="preserve">Прибыль за 4 года работы (нарастающим итогом) </t>
  </si>
  <si>
    <t>* подключение к электросети, оружие</t>
  </si>
  <si>
    <t>** рекламные вывески, визитки, промоутеры</t>
  </si>
  <si>
    <t>*** например оплата уборщиков помещения, электроэнергия, и др.</t>
  </si>
  <si>
    <t>Бизнес-план тира-магазина. Расширенная версия.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</si>
  <si>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</si>
  <si>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</si>
  <si>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</si>
  <si>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</si>
  <si>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</si>
  <si>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</si>
  <si>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</si>
  <si>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</si>
  <si>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</si>
  <si>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</si>
  <si>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</si>
  <si>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</si>
  <si>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Итого за 1 год</t>
  </si>
  <si>
    <t>Доходы</t>
  </si>
  <si>
    <t>Стартовый капитал</t>
  </si>
  <si>
    <t>Собственные средства</t>
  </si>
  <si>
    <t>Ежемесячные доходы</t>
  </si>
  <si>
    <t>Тир*</t>
  </si>
  <si>
    <t>Магазин**</t>
  </si>
  <si>
    <t>Расходы</t>
  </si>
  <si>
    <t>Первоначальные вложения</t>
  </si>
  <si>
    <t>Дополнительные затраты на открытие тира</t>
  </si>
  <si>
    <t>Первоначальная раскрутка, реклама</t>
  </si>
  <si>
    <t>Ежемесячные расходы</t>
  </si>
  <si>
    <t xml:space="preserve">Заработная плата инструктору (вместе с налогами)  </t>
  </si>
  <si>
    <t>Прочие ежемесячные платежи</t>
  </si>
  <si>
    <t>Расходы по покупке товаров в магазин***</t>
  </si>
  <si>
    <t>Реклама</t>
  </si>
  <si>
    <t>Балансовая прибыль</t>
  </si>
  <si>
    <t>Налоги (ЕНВД), всего</t>
  </si>
  <si>
    <t>Чистая прибыль</t>
  </si>
  <si>
    <t>Чистая прибыль нарастающим итогом</t>
  </si>
  <si>
    <t>Месяц, в котором окупились первоначальные вложения</t>
  </si>
  <si>
    <t>х</t>
  </si>
  <si>
    <t>Расчетные данные</t>
  </si>
  <si>
    <t>* - Доходы Тир в день:</t>
  </si>
  <si>
    <t>** - Доходы Магазин в месяц:</t>
  </si>
  <si>
    <t>*** - Расходы Магазин в месяц</t>
  </si>
  <si>
    <t>ИП Галимуллин Ф.Ф.</t>
  </si>
  <si>
    <t>420141, РТ, г. Казань, ул. Ю.Фучика, д 99А, кв. 42.</t>
  </si>
  <si>
    <t>ИНН 165907148778</t>
  </si>
  <si>
    <t>ОГРН 311169030600071</t>
  </si>
  <si>
    <t>р/с 408 02 810 9 620 000 47040</t>
  </si>
  <si>
    <t>к/с 301 01 810 6 000 000 00603</t>
  </si>
  <si>
    <t>в Отделении «Банк Татарстан»</t>
  </si>
  <si>
    <t>№9610 ПАО СБЕРБАНК</t>
  </si>
  <si>
    <t>БИК 049205603</t>
  </si>
  <si>
    <t>Коммерческое предложение</t>
  </si>
  <si>
    <t>Просим Вас рассмотреть возможность приобретения следующей продукции:</t>
  </si>
  <si>
    <t>Упрошенная система налогообложения</t>
  </si>
  <si>
    <t>Доставка оплачивается отдельно</t>
  </si>
  <si>
    <t>С уважением, Галимуллин Ф. Ф.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</si>
</sst>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\ &quot;₽&quot;"/>
  </numFmts>
  <fonts count="29">
    <font>
      <sz val="10.0"/>
      <color rgb="FF000000"/>
      <name val="Arial"/>
      <scheme val="minor"/>
    </font>
    <font>
      <sz val="16.0"/>
      <color theme="1"/>
      <name val="Arial"/>
    </font>
    <font>
      <sz val="10.0"/>
      <color theme="1"/>
      <name val="Arial"/>
    </font>
    <font>
      <sz val="16.0"/>
      <color rgb="FF4F6128"/>
      <name val="Arial"/>
    </font>
    <font>
      <sz val="10.0"/>
      <color rgb="FF4F6128"/>
      <name val="Arial"/>
    </font>
    <font>
      <sz val="14.0"/>
      <color rgb="FF4F6128"/>
      <name val="Arial"/>
    </font>
    <font>
      <sz val="10.0"/>
      <color rgb="FFFF0000"/>
      <name val="Arial"/>
    </font>
    <font>
      <b/>
      <sz val="11.0"/>
      <color theme="1"/>
      <name val="Calibri"/>
    </font>
    <font>
      <sz val="11.0"/>
      <color theme="1"/>
      <name val="Calibri"/>
    </font>
    <font>
      <color theme="1"/>
      <name val="Arial"/>
    </font>
    <font>
      <sz val="11.0"/>
      <color theme="1"/>
      <name val="Arial"/>
    </font>
    <font>
      <b/>
      <sz val="14.0"/>
      <color theme="1"/>
      <name val="Calibri"/>
    </font>
    <font/>
    <font>
      <b/>
      <sz val="12.0"/>
      <color theme="1"/>
      <name val="Arial"/>
    </font>
    <font>
      <sz val="16.0"/>
      <color theme="1"/>
      <name val="Arimo"/>
    </font>
    <font>
      <sz val="10.0"/>
      <color theme="1"/>
      <name val="Arimo"/>
    </font>
    <font>
      <b/>
      <sz val="10.0"/>
      <color theme="1"/>
      <name val="Arimo"/>
    </font>
    <font>
      <i/>
      <sz val="14.0"/>
      <color theme="1"/>
      <name val="Arimo"/>
    </font>
    <font>
      <sz val="9.0"/>
      <color theme="1"/>
      <name val="Arial"/>
    </font>
    <font>
      <b/>
      <sz val="9.0"/>
      <color theme="1"/>
      <name val="Arial"/>
    </font>
    <font>
      <b/>
      <i/>
      <sz val="16.0"/>
      <color theme="1"/>
      <name val="Arimo"/>
    </font>
    <font>
      <b/>
      <i/>
      <sz val="12.0"/>
      <color theme="1"/>
      <name val="Arimo"/>
    </font>
    <font>
      <sz val="11.0"/>
      <color rgb="FF008000"/>
      <name val="Calibri"/>
    </font>
    <font>
      <b/>
      <i/>
      <sz val="10.0"/>
      <color theme="1"/>
      <name val="Arimo"/>
    </font>
    <font>
      <i/>
      <sz val="16.0"/>
      <color theme="1"/>
      <name val="Arimo"/>
    </font>
    <font>
      <b/>
      <sz val="20.0"/>
      <color theme="1"/>
      <name val="Times New Roman"/>
    </font>
    <font>
      <sz val="9.0"/>
      <color theme="1"/>
      <name val="Times New Roman"/>
    </font>
    <font>
      <sz val="12.0"/>
      <color theme="1"/>
      <name val="Cambria"/>
    </font>
    <font>
      <b/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2D69B"/>
        <bgColor rgb="FFC2D69B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FBD4B4"/>
        <bgColor rgb="FFFBD4B4"/>
      </patternFill>
    </fill>
  </fills>
  <borders count="6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/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</border>
    <border>
      <left style="thin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71">
    <xf borderId="0" fillId="0" fontId="0" numFmtId="0" xfId="0" applyAlignment="1" applyFont="1">
      <alignment readingOrder="0" shrinkToFit="0" vertical="bottom" wrapText="0"/>
    </xf>
    <xf borderId="0" fillId="0" fontId="1" numFmtId="22" xfId="0" applyAlignment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1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right" shrinkToFit="0" vertical="bottom" wrapText="0"/>
    </xf>
    <xf borderId="1" fillId="0" fontId="3" numFmtId="164" xfId="0" applyAlignment="1" applyBorder="1" applyFont="1" applyNumberFormat="1">
      <alignment shrinkToFit="0" vertical="bottom" wrapText="0"/>
    </xf>
    <xf borderId="0" fillId="0" fontId="2" numFmtId="22" xfId="0" applyAlignment="1" applyFont="1" applyNumberForma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22" xfId="0" applyAlignment="1" applyFont="1" applyNumberFormat="1">
      <alignment shrinkToFit="0" vertical="bottom" wrapText="0"/>
    </xf>
    <xf borderId="0" fillId="0" fontId="4" numFmtId="3" xfId="0" applyAlignment="1" applyFont="1" applyNumberFormat="1">
      <alignment shrinkToFit="0" vertical="bottom" wrapText="0"/>
    </xf>
    <xf borderId="0" fillId="0" fontId="6" numFmtId="3" xfId="0" applyAlignment="1" applyFont="1" applyNumberFormat="1">
      <alignment shrinkToFit="0" vertical="bottom" wrapText="0"/>
    </xf>
    <xf borderId="0" fillId="0" fontId="6" numFmtId="0" xfId="0" applyAlignment="1" applyFont="1">
      <alignment shrinkToFit="0" vertical="bottom" wrapText="0"/>
    </xf>
    <xf borderId="1" fillId="0" fontId="7" numFmtId="0" xfId="0" applyAlignment="1" applyBorder="1" applyFont="1">
      <alignment shrinkToFit="0" vertical="bottom" wrapText="0"/>
    </xf>
    <xf borderId="1" fillId="0" fontId="8" numFmtId="0" xfId="0" applyAlignment="1" applyBorder="1" applyFont="1">
      <alignment shrinkToFit="0" vertical="bottom" wrapText="1"/>
    </xf>
    <xf borderId="1" fillId="2" fontId="7" numFmtId="0" xfId="0" applyAlignment="1" applyBorder="1" applyFill="1" applyFont="1">
      <alignment shrinkToFit="0" vertical="bottom" wrapText="0"/>
    </xf>
    <xf borderId="1" fillId="0" fontId="2" numFmtId="0" xfId="0" applyAlignment="1" applyBorder="1" applyFont="1">
      <alignment shrinkToFit="0" vertical="bottom" wrapText="0"/>
    </xf>
    <xf borderId="1" fillId="0" fontId="9" numFmtId="0" xfId="0" applyAlignment="1" applyBorder="1" applyFont="1">
      <alignment vertical="bottom"/>
    </xf>
    <xf borderId="2" fillId="0" fontId="9" numFmtId="0" xfId="0" applyAlignment="1" applyBorder="1" applyFont="1">
      <alignment shrinkToFit="0" vertical="bottom" wrapText="1"/>
    </xf>
    <xf borderId="1" fillId="0" fontId="9" numFmtId="164" xfId="0" applyAlignment="1" applyBorder="1" applyFont="1" applyNumberFormat="1">
      <alignment horizontal="right" vertical="bottom"/>
    </xf>
    <xf borderId="2" fillId="0" fontId="9" numFmtId="0" xfId="0" applyAlignment="1" applyBorder="1" applyFont="1">
      <alignment horizontal="right" vertical="bottom"/>
    </xf>
    <xf borderId="2" fillId="0" fontId="9" numFmtId="164" xfId="0" applyAlignment="1" applyBorder="1" applyFont="1" applyNumberFormat="1">
      <alignment horizontal="right" vertical="bottom"/>
    </xf>
    <xf borderId="3" fillId="0" fontId="9" numFmtId="0" xfId="0" applyAlignment="1" applyBorder="1" applyFont="1">
      <alignment vertical="bottom"/>
    </xf>
    <xf borderId="4" fillId="0" fontId="9" numFmtId="0" xfId="0" applyAlignment="1" applyBorder="1" applyFont="1">
      <alignment shrinkToFit="0" vertical="bottom" wrapText="1"/>
    </xf>
    <xf borderId="3" fillId="0" fontId="9" numFmtId="164" xfId="0" applyAlignment="1" applyBorder="1" applyFont="1" applyNumberFormat="1">
      <alignment horizontal="right" vertical="bottom"/>
    </xf>
    <xf borderId="4" fillId="0" fontId="8" numFmtId="0" xfId="0" applyAlignment="1" applyBorder="1" applyFont="1">
      <alignment shrinkToFit="0" vertical="bottom" wrapText="1"/>
    </xf>
    <xf borderId="1" fillId="0" fontId="8" numFmtId="0" xfId="0" applyAlignment="1" applyBorder="1" applyFont="1">
      <alignment shrinkToFit="0" vertical="bottom" wrapText="0"/>
    </xf>
    <xf borderId="3" fillId="0" fontId="8" numFmtId="0" xfId="0" applyAlignment="1" applyBorder="1" applyFont="1">
      <alignment vertical="bottom"/>
    </xf>
    <xf borderId="2" fillId="0" fontId="9" numFmtId="0" xfId="0" applyAlignment="1" applyBorder="1" applyFont="1">
      <alignment horizontal="right" readingOrder="0" vertical="bottom"/>
    </xf>
    <xf borderId="4" fillId="0" fontId="10" numFmtId="0" xfId="0" applyAlignment="1" applyBorder="1" applyFont="1">
      <alignment shrinkToFit="0" vertical="bottom" wrapText="1"/>
    </xf>
    <xf borderId="1" fillId="0" fontId="2" numFmtId="0" xfId="0" applyAlignment="1" applyBorder="1" applyFont="1">
      <alignment shrinkToFit="0" vertical="bottom" wrapText="1"/>
    </xf>
    <xf borderId="3" fillId="0" fontId="9" numFmtId="0" xfId="0" applyAlignment="1" applyBorder="1" applyFont="1">
      <alignment shrinkToFit="0" vertical="bottom" wrapText="1"/>
    </xf>
    <xf borderId="1" fillId="0" fontId="9" numFmtId="164" xfId="0" applyAlignment="1" applyBorder="1" applyFont="1" applyNumberFormat="1">
      <alignment horizontal="right" shrinkToFit="0" vertical="bottom" wrapText="1"/>
    </xf>
    <xf borderId="2" fillId="0" fontId="9" numFmtId="0" xfId="0" applyAlignment="1" applyBorder="1" applyFont="1">
      <alignment horizontal="right" shrinkToFit="0" vertical="bottom" wrapText="1"/>
    </xf>
    <xf borderId="2" fillId="0" fontId="9" numFmtId="164" xfId="0" applyAlignment="1" applyBorder="1" applyFont="1" applyNumberFormat="1">
      <alignment horizontal="right" shrinkToFit="0" vertical="bottom" wrapText="1"/>
    </xf>
    <xf borderId="3" fillId="0" fontId="9" numFmtId="164" xfId="0" applyAlignment="1" applyBorder="1" applyFont="1" applyNumberFormat="1">
      <alignment shrinkToFit="0" vertical="bottom" wrapText="1"/>
    </xf>
    <xf borderId="0" fillId="0" fontId="9" numFmtId="0" xfId="0" applyAlignment="1" applyFont="1">
      <alignment shrinkToFit="0" vertical="bottom" wrapText="1"/>
    </xf>
    <xf borderId="4" fillId="0" fontId="8" numFmtId="0" xfId="0" applyAlignment="1" applyBorder="1" applyFont="1">
      <alignment horizontal="left" shrinkToFit="0" vertical="bottom" wrapText="1"/>
    </xf>
    <xf borderId="3" fillId="0" fontId="2" numFmtId="0" xfId="0" applyAlignment="1" applyBorder="1" applyFont="1">
      <alignment shrinkToFit="0" vertical="bottom" wrapText="0"/>
    </xf>
    <xf borderId="4" fillId="0" fontId="9" numFmtId="0" xfId="0" applyAlignment="1" applyBorder="1" applyFont="1">
      <alignment shrinkToFit="0" vertical="top" wrapText="1"/>
    </xf>
    <xf borderId="4" fillId="0" fontId="8" numFmtId="0" xfId="0" applyAlignment="1" applyBorder="1" applyFont="1">
      <alignment shrinkToFit="0" vertical="top" wrapText="1"/>
    </xf>
    <xf borderId="0" fillId="0" fontId="1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 shrinkToFit="0" vertical="bottom" wrapText="1"/>
    </xf>
    <xf borderId="0" fillId="0" fontId="7" numFmtId="0" xfId="0" applyAlignment="1" applyFont="1">
      <alignment horizontal="center" shrinkToFit="0" vertical="center" wrapText="1"/>
    </xf>
    <xf borderId="5" fillId="3" fontId="11" numFmtId="3" xfId="0" applyAlignment="1" applyBorder="1" applyFill="1" applyFont="1" applyNumberFormat="1">
      <alignment horizontal="center" shrinkToFit="0" vertical="bottom" wrapText="1"/>
    </xf>
    <xf borderId="6" fillId="0" fontId="12" numFmtId="0" xfId="0" applyBorder="1" applyFont="1"/>
    <xf borderId="2" fillId="0" fontId="12" numFmtId="0" xfId="0" applyBorder="1" applyFont="1"/>
    <xf borderId="7" fillId="4" fontId="11" numFmtId="0" xfId="0" applyAlignment="1" applyBorder="1" applyFill="1" applyFont="1">
      <alignment horizontal="center" shrinkToFit="0" vertical="center" wrapText="1"/>
    </xf>
    <xf borderId="8" fillId="0" fontId="12" numFmtId="0" xfId="0" applyBorder="1" applyFont="1"/>
    <xf borderId="9" fillId="0" fontId="12" numFmtId="0" xfId="0" applyBorder="1" applyFont="1"/>
    <xf borderId="10" fillId="4" fontId="7" numFmtId="0" xfId="0" applyAlignment="1" applyBorder="1" applyFont="1">
      <alignment horizontal="center" shrinkToFit="0" textRotation="90" vertical="center" wrapText="1"/>
    </xf>
    <xf borderId="11" fillId="0" fontId="2" numFmtId="0" xfId="0" applyAlignment="1" applyBorder="1" applyFont="1">
      <alignment shrinkToFit="0" vertical="bottom" wrapText="1"/>
    </xf>
    <xf borderId="12" fillId="0" fontId="7" numFmtId="3" xfId="0" applyAlignment="1" applyBorder="1" applyFont="1" applyNumberFormat="1">
      <alignment shrinkToFit="0" vertical="bottom" wrapText="1"/>
    </xf>
    <xf borderId="13" fillId="0" fontId="12" numFmtId="0" xfId="0" applyBorder="1" applyFont="1"/>
    <xf borderId="14" fillId="0" fontId="2" numFmtId="0" xfId="0" applyAlignment="1" applyBorder="1" applyFont="1">
      <alignment shrinkToFit="0" vertical="bottom" wrapText="1"/>
    </xf>
    <xf borderId="15" fillId="3" fontId="7" numFmtId="3" xfId="0" applyAlignment="1" applyBorder="1" applyFont="1" applyNumberFormat="1">
      <alignment readingOrder="0" shrinkToFit="0" vertical="bottom" wrapText="1"/>
    </xf>
    <xf borderId="15" fillId="3" fontId="7" numFmtId="3" xfId="0" applyAlignment="1" applyBorder="1" applyFont="1" applyNumberFormat="1">
      <alignment shrinkToFit="0" vertical="bottom" wrapText="1"/>
    </xf>
    <xf borderId="16" fillId="0" fontId="2" numFmtId="0" xfId="0" applyAlignment="1" applyBorder="1" applyFont="1">
      <alignment shrinkToFit="0" vertical="bottom" wrapText="1"/>
    </xf>
    <xf borderId="17" fillId="3" fontId="7" numFmtId="3" xfId="0" applyAlignment="1" applyBorder="1" applyFont="1" applyNumberFormat="1">
      <alignment readingOrder="0" shrinkToFit="0" vertical="bottom" wrapText="1"/>
    </xf>
    <xf borderId="18" fillId="0" fontId="12" numFmtId="0" xfId="0" applyBorder="1" applyFont="1"/>
    <xf borderId="19" fillId="4" fontId="7" numFmtId="0" xfId="0" applyAlignment="1" applyBorder="1" applyFont="1">
      <alignment horizontal="right" shrinkToFit="0" vertical="bottom" wrapText="1"/>
    </xf>
    <xf borderId="20" fillId="4" fontId="7" numFmtId="3" xfId="0" applyAlignment="1" applyBorder="1" applyFont="1" applyNumberFormat="1">
      <alignment shrinkToFit="0" vertical="bottom" wrapText="1"/>
    </xf>
    <xf borderId="12" fillId="3" fontId="7" numFmtId="3" xfId="0" applyAlignment="1" applyBorder="1" applyFont="1" applyNumberFormat="1">
      <alignment readingOrder="0" shrinkToFit="0" vertical="bottom" wrapText="1"/>
    </xf>
    <xf borderId="0" fillId="0" fontId="7" numFmtId="0" xfId="0" applyAlignment="1" applyFont="1">
      <alignment horizontal="left" shrinkToFit="0" vertical="bottom" wrapText="1"/>
    </xf>
    <xf borderId="14" fillId="0" fontId="2" numFmtId="0" xfId="0" applyAlignment="1" applyBorder="1" applyFont="1">
      <alignment shrinkToFit="0" vertical="bottom" wrapText="0"/>
    </xf>
    <xf borderId="15" fillId="0" fontId="7" numFmtId="3" xfId="0" applyAlignment="1" applyBorder="1" applyFont="1" applyNumberFormat="1">
      <alignment shrinkToFit="0" vertical="bottom" wrapText="1"/>
    </xf>
    <xf borderId="0" fillId="0" fontId="2" numFmtId="0" xfId="0" applyAlignment="1" applyFont="1">
      <alignment readingOrder="0" shrinkToFit="0" vertical="bottom" wrapText="1"/>
    </xf>
    <xf borderId="21" fillId="3" fontId="7" numFmtId="3" xfId="0" applyAlignment="1" applyBorder="1" applyFont="1" applyNumberFormat="1">
      <alignment shrinkToFit="0" vertical="bottom" wrapText="1"/>
    </xf>
    <xf borderId="12" fillId="3" fontId="7" numFmtId="3" xfId="0" applyAlignment="1" applyBorder="1" applyFont="1" applyNumberFormat="1">
      <alignment shrinkToFit="0" vertical="bottom" wrapText="1"/>
    </xf>
    <xf borderId="14" fillId="0" fontId="2" numFmtId="0" xfId="0" applyAlignment="1" applyBorder="1" applyFont="1">
      <alignment readingOrder="0" shrinkToFit="0" vertical="bottom" wrapText="1"/>
    </xf>
    <xf borderId="15" fillId="3" fontId="7" numFmtId="4" xfId="0" applyAlignment="1" applyBorder="1" applyFont="1" applyNumberFormat="1">
      <alignment shrinkToFit="0" vertical="bottom" wrapText="1"/>
    </xf>
    <xf borderId="17" fillId="0" fontId="7" numFmtId="3" xfId="0" applyAlignment="1" applyBorder="1" applyFont="1" applyNumberFormat="1">
      <alignment shrinkToFit="0" vertical="bottom" wrapText="1"/>
    </xf>
    <xf borderId="0" fillId="0" fontId="7" numFmtId="0" xfId="0" applyAlignment="1" applyFont="1">
      <alignment horizontal="center" shrinkToFit="0" textRotation="90" vertical="center" wrapText="1"/>
    </xf>
    <xf borderId="22" fillId="0" fontId="2" numFmtId="0" xfId="0" applyAlignment="1" applyBorder="1" applyFont="1">
      <alignment shrinkToFit="0" vertical="bottom" wrapText="1"/>
    </xf>
    <xf borderId="22" fillId="0" fontId="7" numFmtId="3" xfId="0" applyAlignment="1" applyBorder="1" applyFont="1" applyNumberFormat="1">
      <alignment shrinkToFit="0" vertical="bottom" wrapText="1"/>
    </xf>
    <xf borderId="23" fillId="4" fontId="11" numFmtId="0" xfId="0" applyAlignment="1" applyBorder="1" applyFont="1">
      <alignment horizontal="center" shrinkToFit="0" vertical="center" wrapText="1"/>
    </xf>
    <xf borderId="24" fillId="0" fontId="12" numFmtId="0" xfId="0" applyBorder="1" applyFont="1"/>
    <xf borderId="25" fillId="0" fontId="12" numFmtId="0" xfId="0" applyBorder="1" applyFont="1"/>
    <xf borderId="17" fillId="3" fontId="7" numFmtId="3" xfId="0" applyAlignment="1" applyBorder="1" applyFont="1" applyNumberFormat="1">
      <alignment shrinkToFit="0" vertical="bottom" wrapText="1"/>
    </xf>
    <xf borderId="0" fillId="0" fontId="7" numFmtId="3" xfId="0" applyAlignment="1" applyFont="1" applyNumberFormat="1">
      <alignment shrinkToFit="0" vertical="bottom" wrapText="1"/>
    </xf>
    <xf borderId="26" fillId="4" fontId="7" numFmtId="0" xfId="0" applyAlignment="1" applyBorder="1" applyFont="1">
      <alignment horizontal="center" shrinkToFit="0" textRotation="90" vertical="center" wrapText="1"/>
    </xf>
    <xf borderId="27" fillId="4" fontId="13" numFmtId="0" xfId="0" applyAlignment="1" applyBorder="1" applyFont="1">
      <alignment horizontal="right" shrinkToFit="0" vertical="bottom" wrapText="1"/>
    </xf>
    <xf borderId="28" fillId="4" fontId="7" numFmtId="3" xfId="0" applyAlignment="1" applyBorder="1" applyFont="1" applyNumberFormat="1">
      <alignment shrinkToFit="0" vertical="bottom" wrapText="1"/>
    </xf>
    <xf borderId="29" fillId="0" fontId="7" numFmtId="0" xfId="0" applyAlignment="1" applyBorder="1" applyFont="1">
      <alignment horizontal="center" shrinkToFit="0" textRotation="90" vertical="center" wrapText="1"/>
    </xf>
    <xf borderId="30" fillId="0" fontId="2" numFmtId="0" xfId="0" applyAlignment="1" applyBorder="1" applyFont="1">
      <alignment shrinkToFit="0" vertical="bottom" wrapText="1"/>
    </xf>
    <xf borderId="31" fillId="0" fontId="7" numFmtId="3" xfId="0" applyAlignment="1" applyBorder="1" applyFont="1" applyNumberFormat="1">
      <alignment shrinkToFit="0" vertical="bottom" wrapText="1"/>
    </xf>
    <xf borderId="32" fillId="0" fontId="12" numFmtId="0" xfId="0" applyBorder="1" applyFont="1"/>
    <xf borderId="33" fillId="0" fontId="2" numFmtId="0" xfId="0" applyAlignment="1" applyBorder="1" applyFont="1">
      <alignment shrinkToFit="0" vertical="bottom" wrapText="1"/>
    </xf>
    <xf borderId="34" fillId="0" fontId="7" numFmtId="3" xfId="0" applyAlignment="1" applyBorder="1" applyFont="1" applyNumberFormat="1">
      <alignment shrinkToFit="0" vertical="bottom" wrapText="1"/>
    </xf>
    <xf borderId="35" fillId="0" fontId="12" numFmtId="0" xfId="0" applyBorder="1" applyFont="1"/>
    <xf borderId="36" fillId="0" fontId="7" numFmtId="0" xfId="0" applyAlignment="1" applyBorder="1" applyFont="1">
      <alignment horizontal="center" shrinkToFit="0" textRotation="90" vertical="center" wrapText="1"/>
    </xf>
    <xf borderId="37" fillId="0" fontId="2" numFmtId="0" xfId="0" applyAlignment="1" applyBorder="1" applyFont="1">
      <alignment shrinkToFit="0" vertical="bottom" wrapText="1"/>
    </xf>
    <xf borderId="38" fillId="0" fontId="7" numFmtId="3" xfId="0" applyAlignment="1" applyBorder="1" applyFont="1" applyNumberFormat="1">
      <alignment shrinkToFit="0" vertical="bottom" wrapText="1"/>
    </xf>
    <xf borderId="39" fillId="0" fontId="12" numFmtId="0" xfId="0" applyBorder="1" applyFont="1"/>
    <xf borderId="40" fillId="0" fontId="12" numFmtId="0" xfId="0" applyBorder="1" applyFont="1"/>
    <xf borderId="41" fillId="0" fontId="7" numFmtId="3" xfId="0" applyAlignment="1" applyBorder="1" applyFont="1" applyNumberFormat="1">
      <alignment shrinkToFit="0" vertical="bottom" wrapText="1"/>
    </xf>
    <xf borderId="39" fillId="0" fontId="7" numFmtId="0" xfId="0" applyAlignment="1" applyBorder="1" applyFont="1">
      <alignment horizontal="center" shrinkToFit="0" textRotation="90" vertical="center" wrapText="1"/>
    </xf>
    <xf borderId="24" fillId="0" fontId="7" numFmtId="0" xfId="0" applyAlignment="1" applyBorder="1" applyFont="1">
      <alignment shrinkToFit="0" vertical="center" wrapText="1"/>
    </xf>
    <xf borderId="24" fillId="0" fontId="2" numFmtId="0" xfId="0" applyAlignment="1" applyBorder="1" applyFont="1">
      <alignment shrinkToFit="0" vertical="bottom" wrapText="1"/>
    </xf>
    <xf borderId="24" fillId="0" fontId="7" numFmtId="3" xfId="0" applyAlignment="1" applyBorder="1" applyFont="1" applyNumberFormat="1">
      <alignment shrinkToFit="0" vertical="bottom" wrapText="1"/>
    </xf>
    <xf borderId="42" fillId="4" fontId="13" numFmtId="0" xfId="0" applyAlignment="1" applyBorder="1" applyFont="1">
      <alignment horizontal="right" shrinkToFit="0" vertical="bottom" wrapText="1"/>
    </xf>
    <xf borderId="43" fillId="4" fontId="7" numFmtId="3" xfId="0" applyAlignment="1" applyBorder="1" applyFont="1" applyNumberFormat="1">
      <alignment shrinkToFit="0" vertical="bottom" wrapText="1"/>
    </xf>
    <xf borderId="44" fillId="0" fontId="7" numFmtId="0" xfId="0" applyAlignment="1" applyBorder="1" applyFont="1">
      <alignment horizontal="center" shrinkToFit="0" textRotation="90" vertical="center" wrapText="1"/>
    </xf>
    <xf borderId="0" fillId="0" fontId="7" numFmtId="0" xfId="0" applyAlignment="1" applyFont="1">
      <alignment shrinkToFit="0" vertical="center" wrapText="1"/>
    </xf>
    <xf borderId="0" fillId="0" fontId="7" numFmtId="0" xfId="0" applyAlignment="1" applyFont="1">
      <alignment horizontal="left" shrinkToFit="0" vertical="center" wrapText="1"/>
    </xf>
    <xf borderId="0" fillId="0" fontId="14" numFmtId="0" xfId="0" applyAlignment="1" applyFont="1">
      <alignment horizontal="center" shrinkToFit="0" vertical="bottom" wrapText="1"/>
    </xf>
    <xf borderId="0" fillId="0" fontId="15" numFmtId="0" xfId="0" applyFont="1"/>
    <xf borderId="0" fillId="0" fontId="15" numFmtId="0" xfId="0" applyAlignment="1" applyFont="1">
      <alignment shrinkToFit="0" vertical="bottom" wrapText="1"/>
    </xf>
    <xf borderId="0" fillId="0" fontId="16" numFmtId="0" xfId="0" applyAlignment="1" applyFont="1">
      <alignment shrinkToFit="0" vertical="bottom" wrapText="0"/>
    </xf>
    <xf borderId="23" fillId="0" fontId="17" numFmtId="0" xfId="0" applyAlignment="1" applyBorder="1" applyFont="1">
      <alignment horizontal="center" shrinkToFit="0" vertical="bottom" wrapText="1"/>
    </xf>
    <xf borderId="45" fillId="0" fontId="18" numFmtId="0" xfId="0" applyAlignment="1" applyBorder="1" applyFont="1">
      <alignment shrinkToFit="0" vertical="bottom" wrapText="0"/>
    </xf>
    <xf borderId="46" fillId="0" fontId="19" numFmtId="0" xfId="0" applyAlignment="1" applyBorder="1" applyFont="1">
      <alignment shrinkToFit="0" vertical="bottom" wrapText="0"/>
    </xf>
    <xf borderId="0" fillId="0" fontId="18" numFmtId="0" xfId="0" applyAlignment="1" applyFont="1">
      <alignment shrinkToFit="0" vertical="bottom" wrapText="0"/>
    </xf>
    <xf borderId="47" fillId="4" fontId="20" numFmtId="0" xfId="0" applyAlignment="1" applyBorder="1" applyFont="1">
      <alignment shrinkToFit="0" vertical="bottom" wrapText="1"/>
    </xf>
    <xf borderId="45" fillId="4" fontId="7" numFmtId="3" xfId="0" applyAlignment="1" applyBorder="1" applyFont="1" applyNumberFormat="1">
      <alignment shrinkToFit="0" vertical="bottom" wrapText="0"/>
    </xf>
    <xf borderId="46" fillId="4" fontId="7" numFmtId="3" xfId="0" applyAlignment="1" applyBorder="1" applyFont="1" applyNumberFormat="1">
      <alignment shrinkToFit="0" vertical="bottom" wrapText="0"/>
    </xf>
    <xf borderId="0" fillId="0" fontId="7" numFmtId="3" xfId="0" applyAlignment="1" applyFont="1" applyNumberFormat="1">
      <alignment shrinkToFit="0" vertical="bottom" wrapText="0"/>
    </xf>
    <xf borderId="48" fillId="0" fontId="21" numFmtId="0" xfId="0" applyAlignment="1" applyBorder="1" applyFont="1">
      <alignment shrinkToFit="0" vertical="bottom" wrapText="1"/>
    </xf>
    <xf borderId="49" fillId="0" fontId="8" numFmtId="3" xfId="0" applyAlignment="1" applyBorder="1" applyFont="1" applyNumberFormat="1">
      <alignment shrinkToFit="0" vertical="bottom" wrapText="0"/>
    </xf>
    <xf borderId="50" fillId="0" fontId="7" numFmtId="3" xfId="0" applyAlignment="1" applyBorder="1" applyFont="1" applyNumberFormat="1">
      <alignment shrinkToFit="0" vertical="bottom" wrapText="0"/>
    </xf>
    <xf borderId="0" fillId="0" fontId="8" numFmtId="3" xfId="0" applyAlignment="1" applyFont="1" applyNumberFormat="1">
      <alignment shrinkToFit="0" vertical="bottom" wrapText="0"/>
    </xf>
    <xf borderId="51" fillId="0" fontId="15" numFmtId="0" xfId="0" applyAlignment="1" applyBorder="1" applyFont="1">
      <alignment shrinkToFit="0" vertical="bottom" wrapText="1"/>
    </xf>
    <xf borderId="52" fillId="0" fontId="8" numFmtId="3" xfId="0" applyAlignment="1" applyBorder="1" applyFont="1" applyNumberFormat="1">
      <alignment shrinkToFit="0" vertical="bottom" wrapText="0"/>
    </xf>
    <xf borderId="53" fillId="0" fontId="7" numFmtId="3" xfId="0" applyAlignment="1" applyBorder="1" applyFont="1" applyNumberFormat="1">
      <alignment shrinkToFit="0" vertical="bottom" wrapText="0"/>
    </xf>
    <xf borderId="54" fillId="0" fontId="15" numFmtId="0" xfId="0" applyAlignment="1" applyBorder="1" applyFont="1">
      <alignment shrinkToFit="0" vertical="bottom" wrapText="1"/>
    </xf>
    <xf borderId="55" fillId="0" fontId="8" numFmtId="3" xfId="0" applyAlignment="1" applyBorder="1" applyFont="1" applyNumberFormat="1">
      <alignment shrinkToFit="0" vertical="bottom" wrapText="0"/>
    </xf>
    <xf borderId="56" fillId="0" fontId="7" numFmtId="3" xfId="0" applyAlignment="1" applyBorder="1" applyFont="1" applyNumberFormat="1">
      <alignment shrinkToFit="0" vertical="bottom" wrapText="0"/>
    </xf>
    <xf borderId="57" fillId="4" fontId="20" numFmtId="0" xfId="0" applyAlignment="1" applyBorder="1" applyFont="1">
      <alignment shrinkToFit="0" vertical="bottom" wrapText="1"/>
    </xf>
    <xf borderId="58" fillId="0" fontId="21" numFmtId="0" xfId="0" applyAlignment="1" applyBorder="1" applyFont="1">
      <alignment shrinkToFit="0" vertical="bottom" wrapText="1"/>
    </xf>
    <xf borderId="59" fillId="0" fontId="15" numFmtId="0" xfId="0" applyAlignment="1" applyBorder="1" applyFont="1">
      <alignment shrinkToFit="0" vertical="bottom" wrapText="1"/>
    </xf>
    <xf borderId="55" fillId="0" fontId="8" numFmtId="3" xfId="0" applyAlignment="1" applyBorder="1" applyFont="1" applyNumberFormat="1">
      <alignment shrinkToFit="0" vertical="bottom" wrapText="1"/>
    </xf>
    <xf borderId="55" fillId="0" fontId="22" numFmtId="3" xfId="0" applyAlignment="1" applyBorder="1" applyFont="1" applyNumberFormat="1">
      <alignment shrinkToFit="0" vertical="bottom" wrapText="0"/>
    </xf>
    <xf borderId="60" fillId="0" fontId="15" numFmtId="0" xfId="0" applyAlignment="1" applyBorder="1" applyFont="1">
      <alignment shrinkToFit="0" vertical="bottom" wrapText="1"/>
    </xf>
    <xf borderId="52" fillId="0" fontId="8" numFmtId="3" xfId="0" applyAlignment="1" applyBorder="1" applyFont="1" applyNumberFormat="1">
      <alignment shrinkToFit="0" vertical="bottom" wrapText="1"/>
    </xf>
    <xf borderId="52" fillId="0" fontId="22" numFmtId="3" xfId="0" applyAlignment="1" applyBorder="1" applyFont="1" applyNumberFormat="1">
      <alignment shrinkToFit="0" vertical="bottom" wrapText="0"/>
    </xf>
    <xf borderId="1" fillId="0" fontId="21" numFmtId="0" xfId="0" applyAlignment="1" applyBorder="1" applyFont="1">
      <alignment shrinkToFit="0" vertical="bottom" wrapText="1"/>
    </xf>
    <xf borderId="1" fillId="0" fontId="8" numFmtId="3" xfId="0" applyAlignment="1" applyBorder="1" applyFont="1" applyNumberFormat="1">
      <alignment shrinkToFit="0" vertical="bottom" wrapText="0"/>
    </xf>
    <xf borderId="1" fillId="0" fontId="7" numFmtId="3" xfId="0" applyAlignment="1" applyBorder="1" applyFont="1" applyNumberFormat="1">
      <alignment shrinkToFit="0" vertical="bottom" wrapText="0"/>
    </xf>
    <xf borderId="1" fillId="4" fontId="20" numFmtId="0" xfId="0" applyAlignment="1" applyBorder="1" applyFont="1">
      <alignment shrinkToFit="0" vertical="bottom" wrapText="1"/>
    </xf>
    <xf borderId="1" fillId="4" fontId="7" numFmtId="3" xfId="0" applyAlignment="1" applyBorder="1" applyFont="1" applyNumberFormat="1">
      <alignment shrinkToFit="0" vertical="bottom" wrapText="0"/>
    </xf>
    <xf borderId="1" fillId="0" fontId="23" numFmtId="0" xfId="0" applyAlignment="1" applyBorder="1" applyFont="1">
      <alignment shrinkToFit="0" vertical="bottom" wrapText="1"/>
    </xf>
    <xf borderId="1" fillId="5" fontId="23" numFmtId="0" xfId="0" applyAlignment="1" applyBorder="1" applyFill="1" applyFont="1">
      <alignment shrinkToFit="0" vertical="bottom" wrapText="1"/>
    </xf>
    <xf borderId="1" fillId="5" fontId="8" numFmtId="3" xfId="0" applyAlignment="1" applyBorder="1" applyFont="1" applyNumberFormat="1">
      <alignment shrinkToFit="0" vertical="bottom" wrapText="0"/>
    </xf>
    <xf borderId="1" fillId="5" fontId="7" numFmtId="3" xfId="0" applyAlignment="1" applyBorder="1" applyFont="1" applyNumberFormat="1">
      <alignment horizontal="center" shrinkToFit="0" vertical="bottom" wrapText="0"/>
    </xf>
    <xf borderId="0" fillId="0" fontId="24" numFmtId="0" xfId="0" applyAlignment="1" applyFont="1">
      <alignment shrinkToFit="0" vertical="bottom" wrapText="1"/>
    </xf>
    <xf borderId="61" fillId="0" fontId="21" numFmtId="0" xfId="0" applyAlignment="1" applyBorder="1" applyFont="1">
      <alignment shrinkToFit="0" vertical="bottom" wrapText="1"/>
    </xf>
    <xf borderId="62" fillId="0" fontId="8" numFmtId="3" xfId="0" applyAlignment="1" applyBorder="1" applyFont="1" applyNumberFormat="1">
      <alignment shrinkToFit="0" vertical="bottom" wrapText="1"/>
    </xf>
    <xf borderId="12" fillId="0" fontId="7" numFmtId="3" xfId="0" applyAlignment="1" applyBorder="1" applyFont="1" applyNumberFormat="1">
      <alignment horizontal="right" shrinkToFit="0" vertical="bottom" wrapText="0"/>
    </xf>
    <xf borderId="14" fillId="0" fontId="15" numFmtId="0" xfId="0" applyAlignment="1" applyBorder="1" applyFont="1">
      <alignment shrinkToFit="0" vertical="bottom" wrapText="1"/>
    </xf>
    <xf borderId="63" fillId="0" fontId="8" numFmtId="3" xfId="0" applyAlignment="1" applyBorder="1" applyFont="1" applyNumberFormat="1">
      <alignment shrinkToFit="0" vertical="bottom" wrapText="0"/>
    </xf>
    <xf borderId="15" fillId="0" fontId="7" numFmtId="3" xfId="0" applyAlignment="1" applyBorder="1" applyFont="1" applyNumberFormat="1">
      <alignment horizontal="right" shrinkToFit="0" vertical="bottom" wrapText="0"/>
    </xf>
    <xf borderId="14" fillId="0" fontId="15" numFmtId="0" xfId="0" applyAlignment="1" applyBorder="1" applyFont="1">
      <alignment readingOrder="0" shrinkToFit="0" vertical="bottom" wrapText="1"/>
    </xf>
    <xf borderId="14" fillId="0" fontId="15" numFmtId="2" xfId="0" applyAlignment="1" applyBorder="1" applyFont="1" applyNumberFormat="1">
      <alignment shrinkToFit="0" vertical="bottom" wrapText="1"/>
    </xf>
    <xf borderId="63" fillId="0" fontId="8" numFmtId="2" xfId="0" applyAlignment="1" applyBorder="1" applyFont="1" applyNumberFormat="1">
      <alignment shrinkToFit="0" vertical="bottom" wrapText="0"/>
    </xf>
    <xf borderId="0" fillId="0" fontId="8" numFmtId="2" xfId="0" applyAlignment="1" applyFont="1" applyNumberFormat="1">
      <alignment shrinkToFit="0" vertical="bottom" wrapText="0"/>
    </xf>
    <xf borderId="16" fillId="0" fontId="15" numFmtId="0" xfId="0" applyAlignment="1" applyBorder="1" applyFont="1">
      <alignment shrinkToFit="0" vertical="bottom" wrapText="1"/>
    </xf>
    <xf borderId="64" fillId="0" fontId="8" numFmtId="3" xfId="0" applyAlignment="1" applyBorder="1" applyFont="1" applyNumberFormat="1">
      <alignment shrinkToFit="0" vertical="bottom" wrapText="0"/>
    </xf>
    <xf borderId="17" fillId="0" fontId="7" numFmtId="3" xfId="0" applyAlignment="1" applyBorder="1" applyFont="1" applyNumberFormat="1">
      <alignment horizontal="right" shrinkToFit="0" vertical="bottom" wrapText="0"/>
    </xf>
    <xf borderId="11" fillId="0" fontId="21" numFmtId="0" xfId="0" applyAlignment="1" applyBorder="1" applyFont="1">
      <alignment shrinkToFit="0" vertical="bottom" wrapText="1"/>
    </xf>
    <xf borderId="0" fillId="0" fontId="25" numFmtId="0" xfId="0" applyAlignment="1" applyFont="1">
      <alignment horizontal="left" shrinkToFit="0" vertical="top" wrapText="1"/>
    </xf>
    <xf borderId="0" fillId="0" fontId="26" numFmtId="0" xfId="0" applyAlignment="1" applyFont="1">
      <alignment horizontal="left" shrinkToFit="0" vertical="top" wrapText="1"/>
    </xf>
    <xf borderId="22" fillId="0" fontId="26" numFmtId="0" xfId="0" applyAlignment="1" applyBorder="1" applyFont="1">
      <alignment horizontal="left" shrinkToFit="0" vertical="top" wrapText="1"/>
    </xf>
    <xf borderId="22" fillId="0" fontId="12" numFmtId="0" xfId="0" applyBorder="1" applyFont="1"/>
    <xf borderId="22" fillId="0" fontId="2" numFmtId="0" xfId="0" applyAlignment="1" applyBorder="1" applyFont="1">
      <alignment shrinkToFit="0" vertical="bottom" wrapText="0"/>
    </xf>
    <xf borderId="0" fillId="0" fontId="27" numFmtId="0" xfId="0" applyAlignment="1" applyFont="1">
      <alignment horizontal="center" shrinkToFit="0" vertical="bottom" wrapText="0"/>
    </xf>
    <xf borderId="0" fillId="0" fontId="27" numFmtId="0" xfId="0" applyAlignment="1" applyFont="1">
      <alignment shrinkToFit="0" vertical="bottom" wrapText="0"/>
    </xf>
    <xf borderId="0" fillId="0" fontId="27" numFmtId="0" xfId="0" applyAlignment="1" applyFont="1">
      <alignment horizontal="left" shrinkToFit="0" vertical="bottom" wrapText="0"/>
    </xf>
    <xf borderId="1" fillId="0" fontId="7" numFmtId="0" xfId="0" applyAlignment="1" applyBorder="1" applyFont="1">
      <alignment shrinkToFit="0" vertical="bottom" wrapText="1"/>
    </xf>
    <xf borderId="0" fillId="0" fontId="7" numFmtId="0" xfId="0" applyAlignment="1" applyFont="1">
      <alignment shrinkToFit="0" vertical="bottom" wrapText="0"/>
    </xf>
    <xf borderId="0" fillId="0" fontId="7" numFmtId="0" xfId="0" applyAlignment="1" applyFont="1">
      <alignment shrinkToFit="0" vertical="bottom" wrapText="1"/>
    </xf>
    <xf borderId="0" fillId="0" fontId="28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2981325</xdr:colOff>
      <xdr:row>37</xdr:row>
      <xdr:rowOff>85725</xdr:rowOff>
    </xdr:from>
    <xdr:ext cx="1933575" cy="1619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1314450</xdr:colOff>
      <xdr:row>35</xdr:row>
      <xdr:rowOff>95250</xdr:rowOff>
    </xdr:from>
    <xdr:ext cx="1514475" cy="13049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2.63" defaultRowHeight="15.0"/>
  <cols>
    <col customWidth="1" hidden="1" min="1" max="1" width="16.0"/>
    <col customWidth="1" min="3" max="3" width="83.13"/>
    <col customWidth="1" min="4" max="4" width="13.13"/>
    <col customWidth="1" min="5" max="5" width="8.0"/>
    <col customWidth="1" min="6" max="6" width="18.13"/>
    <col customWidth="1" min="7" max="24" width="8.0"/>
  </cols>
  <sheetData>
    <row r="1">
      <c r="A1" s="1" t="s">
        <v>0</v>
      </c>
      <c r="B1" s="2"/>
      <c r="C1" s="3"/>
      <c r="D1" s="4"/>
      <c r="E1" s="5" t="s">
        <v>1</v>
      </c>
      <c r="F1" s="6">
        <f>SUM(F10:F353)</f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>
      <c r="A2" s="7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>
      <c r="A3" s="8"/>
      <c r="B3" s="9" t="s">
        <v>2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>
      <c r="A4" s="10">
        <v>1.0</v>
      </c>
      <c r="B4" s="8" t="s">
        <v>3</v>
      </c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>
      <c r="A5" s="10">
        <v>2.0</v>
      </c>
      <c r="B5" s="8" t="s">
        <v>4</v>
      </c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>
      <c r="A6" s="10">
        <v>3.0</v>
      </c>
      <c r="B6" s="8" t="s">
        <v>5</v>
      </c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>
      <c r="A7" s="10">
        <v>4.0</v>
      </c>
      <c r="B7" s="8" t="s">
        <v>6</v>
      </c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>
      <c r="A8" s="11"/>
      <c r="B8" s="1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>
      <c r="A9" s="13" t="s">
        <v>7</v>
      </c>
      <c r="B9" s="13" t="s">
        <v>8</v>
      </c>
      <c r="C9" s="14" t="s">
        <v>9</v>
      </c>
      <c r="D9" s="13" t="s">
        <v>10</v>
      </c>
      <c r="E9" s="15" t="s">
        <v>11</v>
      </c>
      <c r="F9" s="13" t="s">
        <v>12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>
      <c r="A10" s="16"/>
      <c r="B10" s="17" t="s">
        <v>13</v>
      </c>
      <c r="C10" s="18" t="s">
        <v>14</v>
      </c>
      <c r="D10" s="19">
        <v>71770.0</v>
      </c>
      <c r="E10" s="20">
        <v>0.0</v>
      </c>
      <c r="F10" s="21">
        <f t="shared" ref="F10:F269" si="1">D10*E10</f>
        <v>0</v>
      </c>
      <c r="G10" s="1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>
      <c r="A11" s="16"/>
      <c r="B11" s="22" t="s">
        <v>13</v>
      </c>
      <c r="C11" s="23" t="s">
        <v>15</v>
      </c>
      <c r="D11" s="19">
        <v>65245.0</v>
      </c>
      <c r="E11" s="20">
        <v>0.0</v>
      </c>
      <c r="F11" s="21">
        <f t="shared" si="1"/>
        <v>0</v>
      </c>
      <c r="G11" s="2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>
      <c r="A12" s="16"/>
      <c r="B12" s="22" t="s">
        <v>16</v>
      </c>
      <c r="C12" s="23" t="s">
        <v>17</v>
      </c>
      <c r="D12" s="19">
        <v>115268.0</v>
      </c>
      <c r="E12" s="20">
        <v>0.0</v>
      </c>
      <c r="F12" s="21">
        <f t="shared" si="1"/>
        <v>0</v>
      </c>
      <c r="G12" s="24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>
      <c r="A13" s="16"/>
      <c r="B13" s="22" t="s">
        <v>18</v>
      </c>
      <c r="C13" s="25" t="s">
        <v>19</v>
      </c>
      <c r="D13" s="19">
        <v>244856.0</v>
      </c>
      <c r="E13" s="20">
        <v>0.0</v>
      </c>
      <c r="F13" s="21">
        <f t="shared" si="1"/>
        <v>0</v>
      </c>
      <c r="G13" s="1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>
      <c r="A14" s="16"/>
      <c r="B14" s="22" t="s">
        <v>18</v>
      </c>
      <c r="C14" s="25" t="s">
        <v>20</v>
      </c>
      <c r="D14" s="19">
        <v>23384.0</v>
      </c>
      <c r="E14" s="20">
        <v>0.0</v>
      </c>
      <c r="F14" s="21">
        <f t="shared" si="1"/>
        <v>0</v>
      </c>
      <c r="G14" s="19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>
      <c r="A15" s="16"/>
      <c r="B15" s="22" t="s">
        <v>18</v>
      </c>
      <c r="C15" s="25" t="s">
        <v>21</v>
      </c>
      <c r="D15" s="19">
        <v>815815.0</v>
      </c>
      <c r="E15" s="20">
        <v>0.0</v>
      </c>
      <c r="F15" s="21">
        <f t="shared" si="1"/>
        <v>0</v>
      </c>
      <c r="G15" s="1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>
      <c r="A16" s="26"/>
      <c r="B16" s="22" t="s">
        <v>22</v>
      </c>
      <c r="C16" s="25" t="s">
        <v>23</v>
      </c>
      <c r="D16" s="19">
        <v>1811508.0</v>
      </c>
      <c r="E16" s="20">
        <v>0.0</v>
      </c>
      <c r="F16" s="21">
        <f t="shared" si="1"/>
        <v>0</v>
      </c>
      <c r="G16" s="19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>
      <c r="A17" s="16"/>
      <c r="B17" s="27" t="s">
        <v>22</v>
      </c>
      <c r="C17" s="25" t="s">
        <v>24</v>
      </c>
      <c r="D17" s="19">
        <v>720473.0</v>
      </c>
      <c r="E17" s="28">
        <v>0.0</v>
      </c>
      <c r="F17" s="21">
        <f t="shared" si="1"/>
        <v>0</v>
      </c>
      <c r="G17" s="1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>
      <c r="A18" s="16"/>
      <c r="B18" s="22" t="s">
        <v>22</v>
      </c>
      <c r="C18" s="23" t="s">
        <v>25</v>
      </c>
      <c r="D18" s="19">
        <v>254458.0</v>
      </c>
      <c r="E18" s="28">
        <v>0.0</v>
      </c>
      <c r="F18" s="21">
        <f t="shared" si="1"/>
        <v>0</v>
      </c>
      <c r="G18" s="1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>
      <c r="A19" s="16"/>
      <c r="B19" s="27" t="s">
        <v>22</v>
      </c>
      <c r="C19" s="25" t="s">
        <v>26</v>
      </c>
      <c r="D19" s="19">
        <v>208029.0</v>
      </c>
      <c r="E19" s="20">
        <v>0.0</v>
      </c>
      <c r="F19" s="21">
        <f t="shared" si="1"/>
        <v>0</v>
      </c>
      <c r="G19" s="1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>
      <c r="A20" s="16"/>
      <c r="B20" s="27" t="s">
        <v>22</v>
      </c>
      <c r="C20" s="25" t="s">
        <v>27</v>
      </c>
      <c r="D20" s="19">
        <v>159569.0</v>
      </c>
      <c r="E20" s="20">
        <v>0.0</v>
      </c>
      <c r="F20" s="21">
        <f t="shared" si="1"/>
        <v>0</v>
      </c>
      <c r="G20" s="1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>
      <c r="A21" s="16"/>
      <c r="B21" s="27" t="s">
        <v>22</v>
      </c>
      <c r="C21" s="25" t="s">
        <v>28</v>
      </c>
      <c r="D21" s="19">
        <v>159569.0</v>
      </c>
      <c r="E21" s="20">
        <v>0.0</v>
      </c>
      <c r="F21" s="21">
        <f t="shared" si="1"/>
        <v>0</v>
      </c>
      <c r="G21" s="1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>
      <c r="A22" s="16"/>
      <c r="B22" s="22" t="s">
        <v>22</v>
      </c>
      <c r="C22" s="23" t="s">
        <v>29</v>
      </c>
      <c r="D22" s="19">
        <v>118050.0</v>
      </c>
      <c r="E22" s="20">
        <v>0.0</v>
      </c>
      <c r="F22" s="21">
        <f t="shared" si="1"/>
        <v>0</v>
      </c>
      <c r="G22" s="1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>
      <c r="A23" s="16"/>
      <c r="B23" s="22" t="s">
        <v>22</v>
      </c>
      <c r="C23" s="25" t="s">
        <v>30</v>
      </c>
      <c r="D23" s="19">
        <v>89930.0</v>
      </c>
      <c r="E23" s="28">
        <v>0.0</v>
      </c>
      <c r="F23" s="21">
        <f t="shared" si="1"/>
        <v>0</v>
      </c>
      <c r="G23" s="1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>
      <c r="A24" s="16"/>
      <c r="B24" s="22" t="s">
        <v>22</v>
      </c>
      <c r="C24" s="25" t="s">
        <v>31</v>
      </c>
      <c r="D24" s="19">
        <v>48347.0</v>
      </c>
      <c r="E24" s="28">
        <v>0.0</v>
      </c>
      <c r="F24" s="21">
        <f t="shared" si="1"/>
        <v>0</v>
      </c>
      <c r="G24" s="2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>
      <c r="A25" s="26"/>
      <c r="B25" s="22" t="s">
        <v>22</v>
      </c>
      <c r="C25" s="25" t="s">
        <v>32</v>
      </c>
      <c r="D25" s="19">
        <v>44580.0</v>
      </c>
      <c r="E25" s="28">
        <v>0.0</v>
      </c>
      <c r="F25" s="21">
        <f t="shared" si="1"/>
        <v>0</v>
      </c>
      <c r="G25" s="2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>
      <c r="A26" s="16"/>
      <c r="B26" s="22" t="s">
        <v>22</v>
      </c>
      <c r="C26" s="25" t="s">
        <v>33</v>
      </c>
      <c r="D26" s="19">
        <v>35766.0</v>
      </c>
      <c r="E26" s="20">
        <v>0.0</v>
      </c>
      <c r="F26" s="21">
        <f t="shared" si="1"/>
        <v>0</v>
      </c>
      <c r="G26" s="2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>
      <c r="A27" s="26"/>
      <c r="B27" s="22" t="s">
        <v>22</v>
      </c>
      <c r="C27" s="25" t="s">
        <v>34</v>
      </c>
      <c r="D27" s="19">
        <v>19258.0</v>
      </c>
      <c r="E27" s="28">
        <v>0.0</v>
      </c>
      <c r="F27" s="21">
        <f t="shared" si="1"/>
        <v>0</v>
      </c>
      <c r="G27" s="2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>
      <c r="A28" s="26"/>
      <c r="B28" s="22" t="s">
        <v>22</v>
      </c>
      <c r="C28" s="23" t="s">
        <v>35</v>
      </c>
      <c r="D28" s="19">
        <v>17883.0</v>
      </c>
      <c r="E28" s="20">
        <v>0.0</v>
      </c>
      <c r="F28" s="21">
        <f t="shared" si="1"/>
        <v>0</v>
      </c>
      <c r="G28" s="2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>
      <c r="A29" s="16"/>
      <c r="B29" s="27" t="s">
        <v>22</v>
      </c>
      <c r="C29" s="25" t="s">
        <v>36</v>
      </c>
      <c r="D29" s="19">
        <v>6547.0</v>
      </c>
      <c r="E29" s="20">
        <v>0.0</v>
      </c>
      <c r="F29" s="21">
        <f t="shared" si="1"/>
        <v>0</v>
      </c>
      <c r="G29" s="24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>
      <c r="A30" s="16"/>
      <c r="B30" s="22" t="s">
        <v>22</v>
      </c>
      <c r="C30" s="25" t="s">
        <v>37</v>
      </c>
      <c r="D30" s="19">
        <v>3752.0</v>
      </c>
      <c r="E30" s="28">
        <v>0.0</v>
      </c>
      <c r="F30" s="21">
        <f t="shared" si="1"/>
        <v>0</v>
      </c>
      <c r="G30" s="2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>
      <c r="A31" s="16"/>
      <c r="B31" s="22" t="s">
        <v>22</v>
      </c>
      <c r="C31" s="25" t="s">
        <v>38</v>
      </c>
      <c r="D31" s="19">
        <v>3371.0</v>
      </c>
      <c r="E31" s="20">
        <v>0.0</v>
      </c>
      <c r="F31" s="21">
        <f t="shared" si="1"/>
        <v>0</v>
      </c>
      <c r="G31" s="2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>
      <c r="A32" s="16"/>
      <c r="B32" s="22" t="s">
        <v>39</v>
      </c>
      <c r="C32" s="25" t="s">
        <v>40</v>
      </c>
      <c r="D32" s="19">
        <v>70919.0</v>
      </c>
      <c r="E32" s="20">
        <v>0.0</v>
      </c>
      <c r="F32" s="21">
        <f t="shared" si="1"/>
        <v>0</v>
      </c>
      <c r="G32" s="2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>
      <c r="A33" s="16"/>
      <c r="B33" s="22" t="s">
        <v>39</v>
      </c>
      <c r="C33" s="25" t="s">
        <v>41</v>
      </c>
      <c r="D33" s="19">
        <v>107798.0</v>
      </c>
      <c r="E33" s="20">
        <v>0.0</v>
      </c>
      <c r="F33" s="21">
        <f t="shared" si="1"/>
        <v>0</v>
      </c>
      <c r="G33" s="2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>
      <c r="A34" s="16"/>
      <c r="B34" s="22" t="s">
        <v>39</v>
      </c>
      <c r="C34" s="25" t="s">
        <v>42</v>
      </c>
      <c r="D34" s="19">
        <v>145621.0</v>
      </c>
      <c r="E34" s="20">
        <v>0.0</v>
      </c>
      <c r="F34" s="21">
        <f t="shared" si="1"/>
        <v>0</v>
      </c>
      <c r="G34" s="24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>
      <c r="A35" s="16"/>
      <c r="B35" s="22" t="s">
        <v>43</v>
      </c>
      <c r="C35" s="25" t="s">
        <v>44</v>
      </c>
      <c r="D35" s="19">
        <v>692961.0</v>
      </c>
      <c r="E35" s="20">
        <v>0.0</v>
      </c>
      <c r="F35" s="21">
        <f t="shared" si="1"/>
        <v>0</v>
      </c>
      <c r="G35" s="2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>
      <c r="A36" s="16"/>
      <c r="B36" s="22" t="s">
        <v>43</v>
      </c>
      <c r="C36" s="25" t="s">
        <v>45</v>
      </c>
      <c r="D36" s="19">
        <v>574998.0</v>
      </c>
      <c r="E36" s="20">
        <v>0.0</v>
      </c>
      <c r="F36" s="21">
        <f t="shared" si="1"/>
        <v>0</v>
      </c>
      <c r="G36" s="2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>
      <c r="A37" s="16"/>
      <c r="B37" s="22" t="s">
        <v>43</v>
      </c>
      <c r="C37" s="25" t="s">
        <v>26</v>
      </c>
      <c r="D37" s="19">
        <v>208029.0</v>
      </c>
      <c r="E37" s="20">
        <v>0.0</v>
      </c>
      <c r="F37" s="21">
        <f t="shared" si="1"/>
        <v>0</v>
      </c>
      <c r="G37" s="2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>
      <c r="A38" s="16"/>
      <c r="B38" s="22" t="s">
        <v>43</v>
      </c>
      <c r="C38" s="25" t="s">
        <v>46</v>
      </c>
      <c r="D38" s="19">
        <v>159569.0</v>
      </c>
      <c r="E38" s="20">
        <v>0.0</v>
      </c>
      <c r="F38" s="21">
        <f t="shared" si="1"/>
        <v>0</v>
      </c>
      <c r="G38" s="2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>
      <c r="A39" s="16"/>
      <c r="B39" s="22" t="s">
        <v>43</v>
      </c>
      <c r="C39" s="23" t="s">
        <v>47</v>
      </c>
      <c r="D39" s="19">
        <v>114300.0</v>
      </c>
      <c r="E39" s="20">
        <v>0.0</v>
      </c>
      <c r="F39" s="21">
        <f t="shared" si="1"/>
        <v>0</v>
      </c>
      <c r="G39" s="2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>
      <c r="A40" s="16"/>
      <c r="B40" s="22" t="s">
        <v>43</v>
      </c>
      <c r="C40" s="25" t="s">
        <v>30</v>
      </c>
      <c r="D40" s="19">
        <v>89930.0</v>
      </c>
      <c r="E40" s="20">
        <v>0.0</v>
      </c>
      <c r="F40" s="21">
        <f t="shared" si="1"/>
        <v>0</v>
      </c>
      <c r="G40" s="24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>
      <c r="A41" s="16"/>
      <c r="B41" s="22" t="s">
        <v>43</v>
      </c>
      <c r="C41" s="25" t="s">
        <v>31</v>
      </c>
      <c r="D41" s="19">
        <v>48347.0</v>
      </c>
      <c r="E41" s="20">
        <v>0.0</v>
      </c>
      <c r="F41" s="21">
        <f t="shared" si="1"/>
        <v>0</v>
      </c>
      <c r="G41" s="24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>
      <c r="A42" s="16"/>
      <c r="B42" s="22" t="s">
        <v>43</v>
      </c>
      <c r="C42" s="25" t="s">
        <v>32</v>
      </c>
      <c r="D42" s="19">
        <v>44580.0</v>
      </c>
      <c r="E42" s="20">
        <v>0.0</v>
      </c>
      <c r="F42" s="21">
        <f t="shared" si="1"/>
        <v>0</v>
      </c>
      <c r="G42" s="2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>
      <c r="A43" s="16"/>
      <c r="B43" s="22" t="s">
        <v>43</v>
      </c>
      <c r="C43" s="25" t="s">
        <v>48</v>
      </c>
      <c r="D43" s="19">
        <v>35766.0</v>
      </c>
      <c r="E43" s="20">
        <v>0.0</v>
      </c>
      <c r="F43" s="21">
        <f t="shared" si="1"/>
        <v>0</v>
      </c>
      <c r="G43" s="2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>
      <c r="A44" s="16"/>
      <c r="B44" s="22" t="s">
        <v>43</v>
      </c>
      <c r="C44" s="25" t="s">
        <v>37</v>
      </c>
      <c r="D44" s="19">
        <v>3752.0</v>
      </c>
      <c r="E44" s="20">
        <v>0.0</v>
      </c>
      <c r="F44" s="21">
        <f t="shared" si="1"/>
        <v>0</v>
      </c>
      <c r="G44" s="2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>
      <c r="A45" s="16"/>
      <c r="B45" s="22" t="s">
        <v>49</v>
      </c>
      <c r="C45" s="25" t="s">
        <v>50</v>
      </c>
      <c r="D45" s="19">
        <v>485416.0</v>
      </c>
      <c r="E45" s="20">
        <v>0.0</v>
      </c>
      <c r="F45" s="21">
        <f t="shared" si="1"/>
        <v>0</v>
      </c>
      <c r="G45" s="2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>
      <c r="A46" s="16"/>
      <c r="B46" s="22" t="s">
        <v>49</v>
      </c>
      <c r="C46" s="25" t="s">
        <v>51</v>
      </c>
      <c r="D46" s="19">
        <v>147890.0</v>
      </c>
      <c r="E46" s="20">
        <v>0.0</v>
      </c>
      <c r="F46" s="21">
        <f t="shared" si="1"/>
        <v>0</v>
      </c>
      <c r="G46" s="2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>
      <c r="A47" s="16"/>
      <c r="B47" s="22" t="s">
        <v>49</v>
      </c>
      <c r="C47" s="25" t="s">
        <v>52</v>
      </c>
      <c r="D47" s="19">
        <v>123803.0</v>
      </c>
      <c r="E47" s="20">
        <v>0.0</v>
      </c>
      <c r="F47" s="21">
        <f t="shared" si="1"/>
        <v>0</v>
      </c>
      <c r="G47" s="2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>
      <c r="A48" s="16"/>
      <c r="B48" s="22" t="s">
        <v>49</v>
      </c>
      <c r="C48" s="25" t="s">
        <v>53</v>
      </c>
      <c r="D48" s="19">
        <v>50023.0</v>
      </c>
      <c r="E48" s="20">
        <v>0.0</v>
      </c>
      <c r="F48" s="21">
        <f t="shared" si="1"/>
        <v>0</v>
      </c>
      <c r="G48" s="2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>
      <c r="A49" s="16"/>
      <c r="B49" s="22" t="s">
        <v>49</v>
      </c>
      <c r="C49" s="25" t="s">
        <v>54</v>
      </c>
      <c r="D49" s="19">
        <v>22009.0</v>
      </c>
      <c r="E49" s="20">
        <v>0.0</v>
      </c>
      <c r="F49" s="21">
        <f t="shared" si="1"/>
        <v>0</v>
      </c>
      <c r="G49" s="2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>
      <c r="A50" s="16"/>
      <c r="B50" s="22" t="s">
        <v>49</v>
      </c>
      <c r="C50" s="25" t="s">
        <v>55</v>
      </c>
      <c r="D50" s="19">
        <v>27511.0</v>
      </c>
      <c r="E50" s="20">
        <v>0.0</v>
      </c>
      <c r="F50" s="21">
        <f t="shared" si="1"/>
        <v>0</v>
      </c>
      <c r="G50" s="2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>
      <c r="A51" s="16"/>
      <c r="B51" s="22" t="s">
        <v>56</v>
      </c>
      <c r="C51" s="29" t="s">
        <v>57</v>
      </c>
      <c r="D51" s="19">
        <v>5764.0</v>
      </c>
      <c r="E51" s="20">
        <v>0.0</v>
      </c>
      <c r="F51" s="21">
        <f t="shared" si="1"/>
        <v>0</v>
      </c>
      <c r="G51" s="2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>
      <c r="A52" s="16"/>
      <c r="B52" s="22" t="s">
        <v>56</v>
      </c>
      <c r="C52" s="29" t="s">
        <v>58</v>
      </c>
      <c r="D52" s="19">
        <v>5328.0</v>
      </c>
      <c r="E52" s="20">
        <v>0.0</v>
      </c>
      <c r="F52" s="21">
        <f t="shared" si="1"/>
        <v>0</v>
      </c>
      <c r="G52" s="2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>
      <c r="A53" s="16"/>
      <c r="B53" s="22" t="s">
        <v>59</v>
      </c>
      <c r="C53" s="29" t="s">
        <v>60</v>
      </c>
      <c r="D53" s="19">
        <v>11853.0</v>
      </c>
      <c r="E53" s="20">
        <v>0.0</v>
      </c>
      <c r="F53" s="21">
        <f t="shared" si="1"/>
        <v>0</v>
      </c>
      <c r="G53" s="2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>
      <c r="A54" s="16"/>
      <c r="B54" s="22" t="s">
        <v>61</v>
      </c>
      <c r="C54" s="23" t="s">
        <v>62</v>
      </c>
      <c r="D54" s="19">
        <v>123290.0</v>
      </c>
      <c r="E54" s="20">
        <v>0.0</v>
      </c>
      <c r="F54" s="21">
        <f t="shared" si="1"/>
        <v>0</v>
      </c>
      <c r="G54" s="24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>
      <c r="A55" s="16"/>
      <c r="B55" s="22" t="s">
        <v>63</v>
      </c>
      <c r="C55" s="23" t="s">
        <v>64</v>
      </c>
      <c r="D55" s="19">
        <v>991875.0</v>
      </c>
      <c r="E55" s="20">
        <v>0.0</v>
      </c>
      <c r="F55" s="21">
        <f t="shared" si="1"/>
        <v>0</v>
      </c>
      <c r="G55" s="2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>
      <c r="A56" s="16"/>
      <c r="B56" s="22" t="s">
        <v>63</v>
      </c>
      <c r="C56" s="23" t="s">
        <v>65</v>
      </c>
      <c r="D56" s="19">
        <v>793500.0</v>
      </c>
      <c r="E56" s="20">
        <v>0.0</v>
      </c>
      <c r="F56" s="21">
        <f t="shared" si="1"/>
        <v>0</v>
      </c>
      <c r="G56" s="2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>
      <c r="A57" s="16"/>
      <c r="B57" s="22" t="s">
        <v>63</v>
      </c>
      <c r="C57" s="23" t="s">
        <v>66</v>
      </c>
      <c r="D57" s="19">
        <v>123290.0</v>
      </c>
      <c r="E57" s="20">
        <v>0.0</v>
      </c>
      <c r="F57" s="21">
        <f t="shared" si="1"/>
        <v>0</v>
      </c>
      <c r="G57" s="24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>
      <c r="A58" s="16"/>
      <c r="B58" s="22" t="s">
        <v>63</v>
      </c>
      <c r="C58" s="25" t="s">
        <v>30</v>
      </c>
      <c r="D58" s="19">
        <v>89930.0</v>
      </c>
      <c r="E58" s="20">
        <v>0.0</v>
      </c>
      <c r="F58" s="21">
        <f t="shared" si="1"/>
        <v>0</v>
      </c>
      <c r="G58" s="24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>
      <c r="A59" s="16"/>
      <c r="B59" s="22" t="s">
        <v>63</v>
      </c>
      <c r="C59" s="23" t="s">
        <v>67</v>
      </c>
      <c r="D59" s="19">
        <v>55545.0</v>
      </c>
      <c r="E59" s="20">
        <v>0.0</v>
      </c>
      <c r="F59" s="21">
        <f t="shared" si="1"/>
        <v>0</v>
      </c>
      <c r="G59" s="24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>
      <c r="A60" s="16"/>
      <c r="B60" s="22" t="s">
        <v>63</v>
      </c>
      <c r="C60" s="25" t="s">
        <v>32</v>
      </c>
      <c r="D60" s="19">
        <v>44580.0</v>
      </c>
      <c r="E60" s="20">
        <v>0.0</v>
      </c>
      <c r="F60" s="21">
        <f t="shared" si="1"/>
        <v>0</v>
      </c>
      <c r="G60" s="24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>
      <c r="A61" s="16"/>
      <c r="B61" s="22" t="s">
        <v>63</v>
      </c>
      <c r="C61" s="23" t="s">
        <v>68</v>
      </c>
      <c r="D61" s="19">
        <v>33063.0</v>
      </c>
      <c r="E61" s="20">
        <v>0.0</v>
      </c>
      <c r="F61" s="21">
        <f t="shared" si="1"/>
        <v>0</v>
      </c>
      <c r="G61" s="24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>
      <c r="A62" s="16"/>
      <c r="B62" s="22" t="s">
        <v>63</v>
      </c>
      <c r="C62" s="23" t="s">
        <v>69</v>
      </c>
      <c r="D62" s="19">
        <v>22483.0</v>
      </c>
      <c r="E62" s="20">
        <v>0.0</v>
      </c>
      <c r="F62" s="21">
        <f t="shared" si="1"/>
        <v>0</v>
      </c>
      <c r="G62" s="24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>
      <c r="A63" s="16"/>
      <c r="B63" s="22" t="s">
        <v>63</v>
      </c>
      <c r="C63" s="23" t="s">
        <v>70</v>
      </c>
      <c r="D63" s="19">
        <v>9456.0</v>
      </c>
      <c r="E63" s="20">
        <v>0.0</v>
      </c>
      <c r="F63" s="21">
        <f t="shared" si="1"/>
        <v>0</v>
      </c>
      <c r="G63" s="24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>
      <c r="A64" s="16"/>
      <c r="B64" s="27" t="s">
        <v>63</v>
      </c>
      <c r="C64" s="25" t="s">
        <v>36</v>
      </c>
      <c r="D64" s="19">
        <v>6547.0</v>
      </c>
      <c r="E64" s="20">
        <v>0.0</v>
      </c>
      <c r="F64" s="21">
        <f t="shared" si="1"/>
        <v>0</v>
      </c>
      <c r="G64" s="2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>
      <c r="A65" s="16"/>
      <c r="B65" s="22" t="s">
        <v>63</v>
      </c>
      <c r="C65" s="25" t="s">
        <v>37</v>
      </c>
      <c r="D65" s="19">
        <v>3752.0</v>
      </c>
      <c r="E65" s="20">
        <v>0.0</v>
      </c>
      <c r="F65" s="21">
        <f t="shared" si="1"/>
        <v>0</v>
      </c>
      <c r="G65" s="24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>
      <c r="A66" s="30"/>
      <c r="B66" s="31" t="s">
        <v>71</v>
      </c>
      <c r="C66" s="25" t="s">
        <v>72</v>
      </c>
      <c r="D66" s="32">
        <v>500000.0</v>
      </c>
      <c r="E66" s="33">
        <v>0.0</v>
      </c>
      <c r="F66" s="34">
        <f t="shared" si="1"/>
        <v>0</v>
      </c>
      <c r="G66" s="35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"/>
      <c r="X66" s="3"/>
    </row>
    <row r="67">
      <c r="A67" s="30"/>
      <c r="B67" s="31" t="s">
        <v>71</v>
      </c>
      <c r="C67" s="25" t="s">
        <v>73</v>
      </c>
      <c r="D67" s="32">
        <v>1400000.0</v>
      </c>
      <c r="E67" s="33">
        <v>0.0</v>
      </c>
      <c r="F67" s="34">
        <f t="shared" si="1"/>
        <v>0</v>
      </c>
      <c r="G67" s="35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"/>
      <c r="X67" s="3"/>
    </row>
    <row r="68">
      <c r="A68" s="30"/>
      <c r="B68" s="31" t="s">
        <v>71</v>
      </c>
      <c r="C68" s="23" t="s">
        <v>74</v>
      </c>
      <c r="D68" s="32">
        <v>150000.0</v>
      </c>
      <c r="E68" s="33">
        <v>0.0</v>
      </c>
      <c r="F68" s="34">
        <f t="shared" si="1"/>
        <v>0</v>
      </c>
      <c r="G68" s="35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"/>
      <c r="X68" s="3"/>
    </row>
    <row r="69">
      <c r="A69" s="30"/>
      <c r="B69" s="31" t="s">
        <v>71</v>
      </c>
      <c r="C69" s="23" t="s">
        <v>26</v>
      </c>
      <c r="D69" s="32">
        <v>208029.0</v>
      </c>
      <c r="E69" s="33">
        <v>0.0</v>
      </c>
      <c r="F69" s="34">
        <f t="shared" si="1"/>
        <v>0</v>
      </c>
      <c r="G69" s="35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"/>
      <c r="X69" s="3"/>
    </row>
    <row r="70">
      <c r="A70" s="30"/>
      <c r="B70" s="31" t="s">
        <v>71</v>
      </c>
      <c r="C70" s="37" t="s">
        <v>75</v>
      </c>
      <c r="D70" s="32">
        <v>147728.0</v>
      </c>
      <c r="E70" s="33">
        <v>0.0</v>
      </c>
      <c r="F70" s="34">
        <f t="shared" si="1"/>
        <v>0</v>
      </c>
      <c r="G70" s="35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"/>
      <c r="X70" s="3"/>
    </row>
    <row r="71">
      <c r="A71" s="30"/>
      <c r="B71" s="31" t="s">
        <v>71</v>
      </c>
      <c r="C71" s="25" t="s">
        <v>76</v>
      </c>
      <c r="D71" s="32">
        <v>16312.0</v>
      </c>
      <c r="E71" s="33">
        <v>0.0</v>
      </c>
      <c r="F71" s="34">
        <f t="shared" si="1"/>
        <v>0</v>
      </c>
      <c r="G71" s="35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"/>
      <c r="X71" s="3"/>
    </row>
    <row r="72">
      <c r="A72" s="30"/>
      <c r="B72" s="31" t="s">
        <v>71</v>
      </c>
      <c r="C72" s="25" t="s">
        <v>77</v>
      </c>
      <c r="D72" s="32">
        <v>6253.0</v>
      </c>
      <c r="E72" s="33">
        <v>0.0</v>
      </c>
      <c r="F72" s="34">
        <f t="shared" si="1"/>
        <v>0</v>
      </c>
      <c r="G72" s="35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"/>
      <c r="X72" s="3"/>
    </row>
    <row r="73">
      <c r="A73" s="30"/>
      <c r="B73" s="31" t="s">
        <v>71</v>
      </c>
      <c r="C73" s="23" t="s">
        <v>78</v>
      </c>
      <c r="D73" s="32">
        <v>111052.0</v>
      </c>
      <c r="E73" s="33">
        <v>0.0</v>
      </c>
      <c r="F73" s="34">
        <f t="shared" si="1"/>
        <v>0</v>
      </c>
      <c r="G73" s="35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"/>
      <c r="X73" s="3"/>
    </row>
    <row r="74">
      <c r="A74" s="30"/>
      <c r="B74" s="31" t="s">
        <v>71</v>
      </c>
      <c r="C74" s="23" t="s">
        <v>79</v>
      </c>
      <c r="D74" s="32">
        <v>19258.0</v>
      </c>
      <c r="E74" s="33">
        <v>0.0</v>
      </c>
      <c r="F74" s="34">
        <f t="shared" si="1"/>
        <v>0</v>
      </c>
      <c r="G74" s="35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"/>
      <c r="X74" s="3"/>
    </row>
    <row r="75">
      <c r="A75" s="30"/>
      <c r="B75" s="31" t="s">
        <v>71</v>
      </c>
      <c r="C75" s="23" t="s">
        <v>35</v>
      </c>
      <c r="D75" s="32">
        <v>17883.0</v>
      </c>
      <c r="E75" s="33">
        <v>0.0</v>
      </c>
      <c r="F75" s="34">
        <f t="shared" si="1"/>
        <v>0</v>
      </c>
      <c r="G75" s="35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"/>
      <c r="X75" s="3"/>
    </row>
    <row r="76">
      <c r="A76" s="30"/>
      <c r="B76" s="31" t="s">
        <v>71</v>
      </c>
      <c r="C76" s="23" t="s">
        <v>80</v>
      </c>
      <c r="D76" s="32">
        <f>3371*2.2*5*2</f>
        <v>74162</v>
      </c>
      <c r="E76" s="33">
        <v>0.0</v>
      </c>
      <c r="F76" s="34">
        <f t="shared" si="1"/>
        <v>0</v>
      </c>
      <c r="G76" s="35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"/>
      <c r="X76" s="3"/>
    </row>
    <row r="77">
      <c r="A77" s="16"/>
      <c r="B77" s="22" t="s">
        <v>81</v>
      </c>
      <c r="C77" s="25" t="s">
        <v>82</v>
      </c>
      <c r="D77" s="19">
        <v>552868.0</v>
      </c>
      <c r="E77" s="20">
        <v>0.0</v>
      </c>
      <c r="F77" s="21">
        <f t="shared" si="1"/>
        <v>0</v>
      </c>
      <c r="G77" s="2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>
      <c r="A78" s="16"/>
      <c r="B78" s="22" t="s">
        <v>81</v>
      </c>
      <c r="C78" s="25" t="s">
        <v>83</v>
      </c>
      <c r="D78" s="19">
        <v>123803.0</v>
      </c>
      <c r="E78" s="20">
        <v>0.0</v>
      </c>
      <c r="F78" s="21">
        <f t="shared" si="1"/>
        <v>0</v>
      </c>
      <c r="G78" s="2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>
      <c r="A79" s="16"/>
      <c r="B79" s="22" t="s">
        <v>81</v>
      </c>
      <c r="C79" s="25" t="s">
        <v>84</v>
      </c>
      <c r="D79" s="19">
        <v>86994.0</v>
      </c>
      <c r="E79" s="20">
        <v>0.0</v>
      </c>
      <c r="F79" s="21">
        <f t="shared" si="1"/>
        <v>0</v>
      </c>
      <c r="G79" s="2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>
      <c r="A80" s="16"/>
      <c r="B80" s="22" t="s">
        <v>81</v>
      </c>
      <c r="C80" s="25" t="s">
        <v>85</v>
      </c>
      <c r="D80" s="19">
        <v>72532.0</v>
      </c>
      <c r="E80" s="20">
        <v>0.0</v>
      </c>
      <c r="F80" s="21">
        <f t="shared" si="1"/>
        <v>0</v>
      </c>
      <c r="G80" s="24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>
      <c r="A81" s="16"/>
      <c r="B81" s="22" t="s">
        <v>81</v>
      </c>
      <c r="C81" s="25" t="s">
        <v>53</v>
      </c>
      <c r="D81" s="19">
        <v>50023.0</v>
      </c>
      <c r="E81" s="20">
        <v>0.0</v>
      </c>
      <c r="F81" s="21">
        <f t="shared" si="1"/>
        <v>0</v>
      </c>
      <c r="G81" s="24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>
      <c r="A82" s="16"/>
      <c r="B82" s="22" t="s">
        <v>81</v>
      </c>
      <c r="C82" s="25" t="s">
        <v>86</v>
      </c>
      <c r="D82" s="19">
        <v>47847.0</v>
      </c>
      <c r="E82" s="20">
        <v>0.0</v>
      </c>
      <c r="F82" s="21">
        <f t="shared" si="1"/>
        <v>0</v>
      </c>
      <c r="G82" s="24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>
      <c r="A83" s="16"/>
      <c r="B83" s="22" t="s">
        <v>81</v>
      </c>
      <c r="C83" s="25" t="s">
        <v>87</v>
      </c>
      <c r="D83" s="19">
        <v>41268.0</v>
      </c>
      <c r="E83" s="20">
        <v>0.0</v>
      </c>
      <c r="F83" s="21">
        <f t="shared" si="1"/>
        <v>0</v>
      </c>
      <c r="G83" s="2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>
      <c r="A84" s="16"/>
      <c r="B84" s="22" t="s">
        <v>81</v>
      </c>
      <c r="C84" s="25" t="s">
        <v>88</v>
      </c>
      <c r="D84" s="19">
        <v>34798.0</v>
      </c>
      <c r="E84" s="20">
        <v>0.0</v>
      </c>
      <c r="F84" s="21">
        <f t="shared" si="1"/>
        <v>0</v>
      </c>
      <c r="G84" s="2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>
      <c r="A85" s="16"/>
      <c r="B85" s="22" t="s">
        <v>81</v>
      </c>
      <c r="C85" s="25" t="s">
        <v>89</v>
      </c>
      <c r="D85" s="19">
        <v>0.0</v>
      </c>
      <c r="E85" s="20">
        <v>0.0</v>
      </c>
      <c r="F85" s="21">
        <f t="shared" si="1"/>
        <v>0</v>
      </c>
      <c r="G85" s="24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>
      <c r="A86" s="16"/>
      <c r="B86" s="22" t="s">
        <v>81</v>
      </c>
      <c r="C86" s="25" t="s">
        <v>90</v>
      </c>
      <c r="D86" s="19">
        <v>0.0</v>
      </c>
      <c r="E86" s="20">
        <v>0.0</v>
      </c>
      <c r="F86" s="21">
        <f t="shared" si="1"/>
        <v>0</v>
      </c>
      <c r="G86" s="24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>
      <c r="A87" s="16"/>
      <c r="B87" s="22" t="s">
        <v>81</v>
      </c>
      <c r="C87" s="23" t="s">
        <v>91</v>
      </c>
      <c r="D87" s="19">
        <v>0.0</v>
      </c>
      <c r="E87" s="20">
        <v>0.0</v>
      </c>
      <c r="F87" s="21">
        <f t="shared" si="1"/>
        <v>0</v>
      </c>
      <c r="G87" s="2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>
      <c r="A88" s="16"/>
      <c r="B88" s="22" t="s">
        <v>81</v>
      </c>
      <c r="C88" s="25" t="s">
        <v>92</v>
      </c>
      <c r="D88" s="19">
        <v>0.0</v>
      </c>
      <c r="E88" s="20">
        <v>0.0</v>
      </c>
      <c r="F88" s="21">
        <f t="shared" si="1"/>
        <v>0</v>
      </c>
      <c r="G88" s="2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>
      <c r="A89" s="16"/>
      <c r="B89" s="22" t="s">
        <v>93</v>
      </c>
      <c r="C89" s="23" t="s">
        <v>94</v>
      </c>
      <c r="D89" s="19">
        <v>47520.0</v>
      </c>
      <c r="E89" s="20">
        <v>0.0</v>
      </c>
      <c r="F89" s="21">
        <f t="shared" si="1"/>
        <v>0</v>
      </c>
      <c r="G89" s="2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>
      <c r="A90" s="16"/>
      <c r="B90" s="22" t="s">
        <v>93</v>
      </c>
      <c r="C90" s="23" t="s">
        <v>95</v>
      </c>
      <c r="D90" s="19">
        <v>37515.0</v>
      </c>
      <c r="E90" s="20">
        <v>0.0</v>
      </c>
      <c r="F90" s="21">
        <f t="shared" si="1"/>
        <v>0</v>
      </c>
      <c r="G90" s="2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>
      <c r="A91" s="16"/>
      <c r="B91" s="22" t="s">
        <v>93</v>
      </c>
      <c r="C91" s="23" t="s">
        <v>96</v>
      </c>
      <c r="D91" s="19">
        <v>27185.0</v>
      </c>
      <c r="E91" s="20">
        <v>0.0</v>
      </c>
      <c r="F91" s="21">
        <f t="shared" si="1"/>
        <v>0</v>
      </c>
      <c r="G91" s="24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>
      <c r="A92" s="16"/>
      <c r="B92" s="22" t="s">
        <v>93</v>
      </c>
      <c r="C92" s="23" t="s">
        <v>97</v>
      </c>
      <c r="D92" s="19">
        <v>39147.0</v>
      </c>
      <c r="E92" s="20">
        <v>0.0</v>
      </c>
      <c r="F92" s="21">
        <f t="shared" si="1"/>
        <v>0</v>
      </c>
      <c r="G92" s="24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>
      <c r="A93" s="16"/>
      <c r="B93" s="22" t="s">
        <v>93</v>
      </c>
      <c r="C93" s="23" t="s">
        <v>98</v>
      </c>
      <c r="D93" s="19">
        <v>25011.0</v>
      </c>
      <c r="E93" s="20">
        <v>0.0</v>
      </c>
      <c r="F93" s="21">
        <f t="shared" si="1"/>
        <v>0</v>
      </c>
      <c r="G93" s="24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>
      <c r="A94" s="16"/>
      <c r="B94" s="22" t="s">
        <v>93</v>
      </c>
      <c r="C94" s="23" t="s">
        <v>99</v>
      </c>
      <c r="D94" s="19">
        <v>18249.0</v>
      </c>
      <c r="E94" s="20">
        <v>0.0</v>
      </c>
      <c r="F94" s="21">
        <f t="shared" si="1"/>
        <v>0</v>
      </c>
      <c r="G94" s="24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>
      <c r="A95" s="16"/>
      <c r="B95" s="22" t="s">
        <v>100</v>
      </c>
      <c r="C95" s="25" t="s">
        <v>101</v>
      </c>
      <c r="D95" s="19">
        <v>147890.0</v>
      </c>
      <c r="E95" s="20">
        <v>0.0</v>
      </c>
      <c r="F95" s="21">
        <f t="shared" si="1"/>
        <v>0</v>
      </c>
      <c r="G95" s="24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>
      <c r="A96" s="16"/>
      <c r="B96" s="22" t="s">
        <v>100</v>
      </c>
      <c r="C96" s="25" t="s">
        <v>55</v>
      </c>
      <c r="D96" s="19">
        <v>27511.0</v>
      </c>
      <c r="E96" s="20">
        <v>0.0</v>
      </c>
      <c r="F96" s="21">
        <f t="shared" si="1"/>
        <v>0</v>
      </c>
      <c r="G96" s="24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>
      <c r="A97" s="16"/>
      <c r="B97" s="22" t="s">
        <v>100</v>
      </c>
      <c r="C97" s="25" t="s">
        <v>53</v>
      </c>
      <c r="D97" s="19">
        <v>50023.0</v>
      </c>
      <c r="E97" s="20">
        <v>0.0</v>
      </c>
      <c r="F97" s="21">
        <f t="shared" si="1"/>
        <v>0</v>
      </c>
      <c r="G97" s="24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>
      <c r="A98" s="16"/>
      <c r="B98" s="22" t="s">
        <v>100</v>
      </c>
      <c r="C98" s="25" t="s">
        <v>102</v>
      </c>
      <c r="D98" s="19">
        <v>22009.0</v>
      </c>
      <c r="E98" s="20">
        <v>0.0</v>
      </c>
      <c r="F98" s="21">
        <f t="shared" si="1"/>
        <v>0</v>
      </c>
      <c r="G98" s="24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>
      <c r="A99" s="16"/>
      <c r="B99" s="22" t="s">
        <v>100</v>
      </c>
      <c r="C99" s="25" t="s">
        <v>103</v>
      </c>
      <c r="D99" s="19">
        <v>123803.0</v>
      </c>
      <c r="E99" s="20">
        <v>0.0</v>
      </c>
      <c r="F99" s="21">
        <f t="shared" si="1"/>
        <v>0</v>
      </c>
      <c r="G99" s="24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>
      <c r="A100" s="16"/>
      <c r="B100" s="22" t="s">
        <v>100</v>
      </c>
      <c r="C100" s="25" t="s">
        <v>104</v>
      </c>
      <c r="D100" s="19">
        <v>485416.0</v>
      </c>
      <c r="E100" s="20">
        <v>0.0</v>
      </c>
      <c r="F100" s="21">
        <f t="shared" si="1"/>
        <v>0</v>
      </c>
      <c r="G100" s="24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>
      <c r="A101" s="16"/>
      <c r="B101" s="22" t="s">
        <v>105</v>
      </c>
      <c r="C101" s="25" t="s">
        <v>106</v>
      </c>
      <c r="D101" s="19">
        <v>0.0</v>
      </c>
      <c r="E101" s="20">
        <v>0.0</v>
      </c>
      <c r="F101" s="21">
        <f t="shared" si="1"/>
        <v>0</v>
      </c>
      <c r="G101" s="24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>
      <c r="A102" s="16"/>
      <c r="B102" s="22" t="s">
        <v>105</v>
      </c>
      <c r="C102" s="25" t="s">
        <v>107</v>
      </c>
      <c r="D102" s="19">
        <v>0.0</v>
      </c>
      <c r="E102" s="20">
        <v>0.0</v>
      </c>
      <c r="F102" s="21">
        <f t="shared" si="1"/>
        <v>0</v>
      </c>
      <c r="G102" s="24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>
      <c r="A103" s="16"/>
      <c r="B103" s="22" t="s">
        <v>105</v>
      </c>
      <c r="C103" s="25" t="s">
        <v>108</v>
      </c>
      <c r="D103" s="19">
        <v>0.0</v>
      </c>
      <c r="E103" s="20">
        <v>0.0</v>
      </c>
      <c r="F103" s="21">
        <f t="shared" si="1"/>
        <v>0</v>
      </c>
      <c r="G103" s="24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>
      <c r="A104" s="16"/>
      <c r="B104" s="22" t="s">
        <v>109</v>
      </c>
      <c r="C104" s="25" t="s">
        <v>110</v>
      </c>
      <c r="D104" s="19">
        <v>720473.0</v>
      </c>
      <c r="E104" s="20">
        <v>0.0</v>
      </c>
      <c r="F104" s="21">
        <f t="shared" si="1"/>
        <v>0</v>
      </c>
      <c r="G104" s="2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>
      <c r="A105" s="16"/>
      <c r="B105" s="22" t="s">
        <v>109</v>
      </c>
      <c r="C105" s="25" t="s">
        <v>111</v>
      </c>
      <c r="D105" s="19">
        <v>627271.0</v>
      </c>
      <c r="E105" s="20">
        <v>0.0</v>
      </c>
      <c r="F105" s="21">
        <f t="shared" si="1"/>
        <v>0</v>
      </c>
      <c r="G105" s="2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>
      <c r="A106" s="16"/>
      <c r="B106" s="22" t="s">
        <v>109</v>
      </c>
      <c r="C106" s="23" t="s">
        <v>112</v>
      </c>
      <c r="D106" s="19">
        <v>212842.0</v>
      </c>
      <c r="E106" s="20">
        <v>0.0</v>
      </c>
      <c r="F106" s="21">
        <f t="shared" si="1"/>
        <v>0</v>
      </c>
      <c r="G106" s="2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>
      <c r="A107" s="16"/>
      <c r="B107" s="22" t="s">
        <v>109</v>
      </c>
      <c r="C107" s="23" t="s">
        <v>26</v>
      </c>
      <c r="D107" s="19">
        <v>208029.0</v>
      </c>
      <c r="E107" s="20">
        <v>0.0</v>
      </c>
      <c r="F107" s="21">
        <f t="shared" si="1"/>
        <v>0</v>
      </c>
      <c r="G107" s="2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>
      <c r="A108" s="16"/>
      <c r="B108" s="22" t="s">
        <v>109</v>
      </c>
      <c r="C108" s="23" t="s">
        <v>113</v>
      </c>
      <c r="D108" s="19">
        <v>159569.0</v>
      </c>
      <c r="E108" s="20">
        <v>0.0</v>
      </c>
      <c r="F108" s="21">
        <f t="shared" si="1"/>
        <v>0</v>
      </c>
      <c r="G108" s="2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>
      <c r="A109" s="16"/>
      <c r="B109" s="22" t="s">
        <v>109</v>
      </c>
      <c r="C109" s="25" t="s">
        <v>75</v>
      </c>
      <c r="D109" s="19">
        <v>147728.0</v>
      </c>
      <c r="E109" s="20">
        <v>0.0</v>
      </c>
      <c r="F109" s="21">
        <f t="shared" si="1"/>
        <v>0</v>
      </c>
      <c r="G109" s="2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>
      <c r="A110" s="16"/>
      <c r="B110" s="22" t="s">
        <v>109</v>
      </c>
      <c r="C110" s="23" t="s">
        <v>114</v>
      </c>
      <c r="D110" s="19">
        <v>111052.0</v>
      </c>
      <c r="E110" s="20">
        <v>0.0</v>
      </c>
      <c r="F110" s="21">
        <f t="shared" si="1"/>
        <v>0</v>
      </c>
      <c r="G110" s="2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>
      <c r="A111" s="16"/>
      <c r="B111" s="22" t="s">
        <v>109</v>
      </c>
      <c r="C111" s="23" t="s">
        <v>115</v>
      </c>
      <c r="D111" s="19">
        <v>82536.0</v>
      </c>
      <c r="E111" s="20">
        <v>0.0</v>
      </c>
      <c r="F111" s="21">
        <f t="shared" si="1"/>
        <v>0</v>
      </c>
      <c r="G111" s="2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>
      <c r="A112" s="16"/>
      <c r="B112" s="22" t="s">
        <v>109</v>
      </c>
      <c r="C112" s="23" t="s">
        <v>116</v>
      </c>
      <c r="D112" s="19">
        <v>35435.0</v>
      </c>
      <c r="E112" s="20">
        <v>0.0</v>
      </c>
      <c r="F112" s="21">
        <f t="shared" si="1"/>
        <v>0</v>
      </c>
      <c r="G112" s="2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>
      <c r="A113" s="16"/>
      <c r="B113" s="22" t="s">
        <v>109</v>
      </c>
      <c r="C113" s="23" t="s">
        <v>117</v>
      </c>
      <c r="D113" s="19">
        <v>24761.0</v>
      </c>
      <c r="E113" s="20">
        <v>0.0</v>
      </c>
      <c r="F113" s="21">
        <f t="shared" si="1"/>
        <v>0</v>
      </c>
      <c r="G113" s="2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>
      <c r="A114" s="16"/>
      <c r="B114" s="22" t="s">
        <v>109</v>
      </c>
      <c r="C114" s="23" t="s">
        <v>79</v>
      </c>
      <c r="D114" s="19">
        <v>19258.0</v>
      </c>
      <c r="E114" s="20">
        <v>0.0</v>
      </c>
      <c r="F114" s="21">
        <f t="shared" si="1"/>
        <v>0</v>
      </c>
      <c r="G114" s="2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>
      <c r="A115" s="16"/>
      <c r="B115" s="22" t="s">
        <v>109</v>
      </c>
      <c r="C115" s="23" t="s">
        <v>35</v>
      </c>
      <c r="D115" s="19">
        <v>17883.0</v>
      </c>
      <c r="E115" s="20">
        <v>0.0</v>
      </c>
      <c r="F115" s="21">
        <f t="shared" si="1"/>
        <v>0</v>
      </c>
      <c r="G115" s="2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>
      <c r="A116" s="16"/>
      <c r="B116" s="22" t="s">
        <v>109</v>
      </c>
      <c r="C116" s="25" t="s">
        <v>76</v>
      </c>
      <c r="D116" s="19">
        <v>16312.0</v>
      </c>
      <c r="E116" s="20">
        <v>0.0</v>
      </c>
      <c r="F116" s="21">
        <f t="shared" si="1"/>
        <v>0</v>
      </c>
      <c r="G116" s="2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>
      <c r="A117" s="16"/>
      <c r="B117" s="22" t="s">
        <v>109</v>
      </c>
      <c r="C117" s="23" t="s">
        <v>118</v>
      </c>
      <c r="D117" s="19">
        <v>8254.0</v>
      </c>
      <c r="E117" s="20">
        <v>0.0</v>
      </c>
      <c r="F117" s="21">
        <f t="shared" si="1"/>
        <v>0</v>
      </c>
      <c r="G117" s="2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>
      <c r="A118" s="16"/>
      <c r="B118" s="22" t="s">
        <v>109</v>
      </c>
      <c r="C118" s="25" t="s">
        <v>77</v>
      </c>
      <c r="D118" s="19">
        <v>6253.0</v>
      </c>
      <c r="E118" s="20">
        <v>0.0</v>
      </c>
      <c r="F118" s="21">
        <f t="shared" si="1"/>
        <v>0</v>
      </c>
      <c r="G118" s="2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>
      <c r="A119" s="16"/>
      <c r="B119" s="22" t="s">
        <v>109</v>
      </c>
      <c r="C119" s="23" t="s">
        <v>119</v>
      </c>
      <c r="D119" s="19">
        <v>4272.0</v>
      </c>
      <c r="E119" s="20">
        <v>0.0</v>
      </c>
      <c r="F119" s="21">
        <f t="shared" si="1"/>
        <v>0</v>
      </c>
      <c r="G119" s="2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>
      <c r="A120" s="16"/>
      <c r="B120" s="22" t="s">
        <v>109</v>
      </c>
      <c r="C120" s="23" t="s">
        <v>120</v>
      </c>
      <c r="D120" s="19">
        <v>3038.0</v>
      </c>
      <c r="E120" s="20">
        <v>0.0</v>
      </c>
      <c r="F120" s="21">
        <f t="shared" si="1"/>
        <v>0</v>
      </c>
      <c r="G120" s="2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>
      <c r="A121" s="16"/>
      <c r="B121" s="22" t="s">
        <v>109</v>
      </c>
      <c r="C121" s="23" t="s">
        <v>121</v>
      </c>
      <c r="D121" s="19">
        <v>28.0</v>
      </c>
      <c r="E121" s="20">
        <v>0.0</v>
      </c>
      <c r="F121" s="21">
        <f t="shared" si="1"/>
        <v>0</v>
      </c>
      <c r="G121" s="2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>
      <c r="A122" s="16"/>
      <c r="B122" s="22" t="s">
        <v>109</v>
      </c>
      <c r="C122" s="23" t="s">
        <v>122</v>
      </c>
      <c r="D122" s="19">
        <v>23.0</v>
      </c>
      <c r="E122" s="20">
        <v>0.0</v>
      </c>
      <c r="F122" s="21">
        <f t="shared" si="1"/>
        <v>0</v>
      </c>
      <c r="G122" s="2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>
      <c r="A123" s="16"/>
      <c r="B123" s="22" t="s">
        <v>123</v>
      </c>
      <c r="C123" s="25" t="s">
        <v>124</v>
      </c>
      <c r="D123" s="19">
        <v>2400338.0</v>
      </c>
      <c r="E123" s="20">
        <v>0.0</v>
      </c>
      <c r="F123" s="21">
        <f t="shared" si="1"/>
        <v>0</v>
      </c>
      <c r="G123" s="24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>
      <c r="A124" s="16"/>
      <c r="B124" s="22" t="s">
        <v>125</v>
      </c>
      <c r="C124" s="23" t="s">
        <v>126</v>
      </c>
      <c r="D124" s="19">
        <v>13755.0</v>
      </c>
      <c r="E124" s="20">
        <v>0.0</v>
      </c>
      <c r="F124" s="21">
        <f t="shared" si="1"/>
        <v>0</v>
      </c>
      <c r="G124" s="2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>
      <c r="A125" s="16"/>
      <c r="B125" s="22" t="s">
        <v>127</v>
      </c>
      <c r="C125" s="25" t="s">
        <v>128</v>
      </c>
      <c r="D125" s="19">
        <v>0.0</v>
      </c>
      <c r="E125" s="20">
        <v>0.0</v>
      </c>
      <c r="F125" s="21">
        <f t="shared" si="1"/>
        <v>0</v>
      </c>
      <c r="G125" s="24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>
      <c r="A126" s="16"/>
      <c r="B126" s="22" t="s">
        <v>127</v>
      </c>
      <c r="C126" s="25" t="s">
        <v>129</v>
      </c>
      <c r="D126" s="19">
        <v>0.0</v>
      </c>
      <c r="E126" s="20">
        <v>0.0</v>
      </c>
      <c r="F126" s="21">
        <f t="shared" si="1"/>
        <v>0</v>
      </c>
      <c r="G126" s="2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>
      <c r="A127" s="16"/>
      <c r="B127" s="22" t="s">
        <v>127</v>
      </c>
      <c r="C127" s="23" t="s">
        <v>130</v>
      </c>
      <c r="D127" s="19">
        <v>0.0</v>
      </c>
      <c r="E127" s="20">
        <v>0.0</v>
      </c>
      <c r="F127" s="21">
        <f t="shared" si="1"/>
        <v>0</v>
      </c>
      <c r="G127" s="2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>
      <c r="A128" s="16"/>
      <c r="B128" s="22" t="s">
        <v>127</v>
      </c>
      <c r="C128" s="25" t="s">
        <v>131</v>
      </c>
      <c r="D128" s="19">
        <v>0.0</v>
      </c>
      <c r="E128" s="20">
        <v>0.0</v>
      </c>
      <c r="F128" s="21">
        <f t="shared" si="1"/>
        <v>0</v>
      </c>
      <c r="G128" s="24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>
      <c r="A129" s="16"/>
      <c r="B129" s="22" t="s">
        <v>127</v>
      </c>
      <c r="C129" s="25" t="s">
        <v>132</v>
      </c>
      <c r="D129" s="19">
        <v>0.0</v>
      </c>
      <c r="E129" s="20">
        <v>0.0</v>
      </c>
      <c r="F129" s="21">
        <f t="shared" si="1"/>
        <v>0</v>
      </c>
      <c r="G129" s="2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>
      <c r="A130" s="16"/>
      <c r="B130" s="22" t="s">
        <v>127</v>
      </c>
      <c r="C130" s="25" t="s">
        <v>133</v>
      </c>
      <c r="D130" s="19">
        <v>0.0</v>
      </c>
      <c r="E130" s="20">
        <v>0.0</v>
      </c>
      <c r="F130" s="21">
        <f t="shared" si="1"/>
        <v>0</v>
      </c>
      <c r="G130" s="2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>
      <c r="A131" s="16"/>
      <c r="B131" s="22" t="s">
        <v>127</v>
      </c>
      <c r="C131" s="23" t="s">
        <v>134</v>
      </c>
      <c r="D131" s="19">
        <v>0.0</v>
      </c>
      <c r="E131" s="20">
        <v>0.0</v>
      </c>
      <c r="F131" s="21">
        <f t="shared" si="1"/>
        <v>0</v>
      </c>
      <c r="G131" s="24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>
      <c r="A132" s="16"/>
      <c r="B132" s="22" t="s">
        <v>127</v>
      </c>
      <c r="C132" s="25" t="s">
        <v>135</v>
      </c>
      <c r="D132" s="19">
        <v>0.0</v>
      </c>
      <c r="E132" s="20">
        <v>0.0</v>
      </c>
      <c r="F132" s="21">
        <f t="shared" si="1"/>
        <v>0</v>
      </c>
      <c r="G132" s="24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>
      <c r="A133" s="16"/>
      <c r="B133" s="22" t="s">
        <v>136</v>
      </c>
      <c r="C133" s="23" t="s">
        <v>14</v>
      </c>
      <c r="D133" s="19">
        <v>60896.0</v>
      </c>
      <c r="E133" s="20">
        <v>0.0</v>
      </c>
      <c r="F133" s="21">
        <f t="shared" si="1"/>
        <v>0</v>
      </c>
      <c r="G133" s="24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>
      <c r="A134" s="16"/>
      <c r="B134" s="22" t="s">
        <v>136</v>
      </c>
      <c r="C134" s="23" t="s">
        <v>15</v>
      </c>
      <c r="D134" s="19">
        <v>56547.0</v>
      </c>
      <c r="E134" s="20">
        <v>0.0</v>
      </c>
      <c r="F134" s="21">
        <f t="shared" si="1"/>
        <v>0</v>
      </c>
      <c r="G134" s="2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>
      <c r="A135" s="16"/>
      <c r="B135" s="22" t="s">
        <v>137</v>
      </c>
      <c r="C135" s="23" t="s">
        <v>17</v>
      </c>
      <c r="D135" s="19">
        <v>84819.0</v>
      </c>
      <c r="E135" s="20">
        <v>0.0</v>
      </c>
      <c r="F135" s="21">
        <f t="shared" si="1"/>
        <v>0</v>
      </c>
      <c r="G135" s="2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>
      <c r="A136" s="16"/>
      <c r="B136" s="22" t="s">
        <v>138</v>
      </c>
      <c r="C136" s="25" t="s">
        <v>139</v>
      </c>
      <c r="D136" s="19">
        <v>485416.0</v>
      </c>
      <c r="E136" s="20">
        <v>0.0</v>
      </c>
      <c r="F136" s="21">
        <f t="shared" si="1"/>
        <v>0</v>
      </c>
      <c r="G136" s="24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>
      <c r="A137" s="16"/>
      <c r="B137" s="22" t="s">
        <v>138</v>
      </c>
      <c r="C137" s="25" t="s">
        <v>140</v>
      </c>
      <c r="D137" s="19">
        <v>97542.0</v>
      </c>
      <c r="E137" s="20">
        <v>0.0</v>
      </c>
      <c r="F137" s="21">
        <f t="shared" si="1"/>
        <v>0</v>
      </c>
      <c r="G137" s="24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>
      <c r="A138" s="16"/>
      <c r="B138" s="22" t="s">
        <v>138</v>
      </c>
      <c r="C138" s="23" t="s">
        <v>141</v>
      </c>
      <c r="D138" s="19">
        <v>0.0</v>
      </c>
      <c r="E138" s="20">
        <v>0.0</v>
      </c>
      <c r="F138" s="21">
        <f t="shared" si="1"/>
        <v>0</v>
      </c>
      <c r="G138" s="2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>
      <c r="A139" s="16"/>
      <c r="B139" s="22" t="s">
        <v>138</v>
      </c>
      <c r="C139" s="25" t="s">
        <v>53</v>
      </c>
      <c r="D139" s="19">
        <v>50023.0</v>
      </c>
      <c r="E139" s="20">
        <v>0.0</v>
      </c>
      <c r="F139" s="21">
        <f t="shared" si="1"/>
        <v>0</v>
      </c>
      <c r="G139" s="2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>
      <c r="A140" s="16"/>
      <c r="B140" s="22" t="s">
        <v>138</v>
      </c>
      <c r="C140" s="25" t="s">
        <v>102</v>
      </c>
      <c r="D140" s="19">
        <v>22009.0</v>
      </c>
      <c r="E140" s="20">
        <v>0.0</v>
      </c>
      <c r="F140" s="21">
        <f t="shared" si="1"/>
        <v>0</v>
      </c>
      <c r="G140" s="2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>
      <c r="A141" s="16"/>
      <c r="B141" s="22" t="s">
        <v>138</v>
      </c>
      <c r="C141" s="25" t="s">
        <v>52</v>
      </c>
      <c r="D141" s="19">
        <v>123803.0</v>
      </c>
      <c r="E141" s="20">
        <v>0.0</v>
      </c>
      <c r="F141" s="21">
        <f t="shared" si="1"/>
        <v>0</v>
      </c>
      <c r="G141" s="2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>
      <c r="A142" s="26"/>
      <c r="B142" s="22" t="s">
        <v>142</v>
      </c>
      <c r="C142" s="25" t="s">
        <v>143</v>
      </c>
      <c r="D142" s="19">
        <v>1091063.0</v>
      </c>
      <c r="E142" s="20">
        <v>0.0</v>
      </c>
      <c r="F142" s="21">
        <f t="shared" si="1"/>
        <v>0</v>
      </c>
      <c r="G142" s="2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>
      <c r="A143" s="16"/>
      <c r="B143" s="22" t="s">
        <v>142</v>
      </c>
      <c r="C143" s="25" t="s">
        <v>144</v>
      </c>
      <c r="D143" s="19">
        <v>1294728.0</v>
      </c>
      <c r="E143" s="20">
        <v>0.0</v>
      </c>
      <c r="F143" s="21">
        <f t="shared" si="1"/>
        <v>0</v>
      </c>
      <c r="G143" s="2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>
      <c r="A144" s="16"/>
      <c r="B144" s="22" t="s">
        <v>145</v>
      </c>
      <c r="C144" s="29" t="s">
        <v>57</v>
      </c>
      <c r="D144" s="19">
        <v>3915.0</v>
      </c>
      <c r="E144" s="20">
        <v>0.0</v>
      </c>
      <c r="F144" s="21">
        <f t="shared" si="1"/>
        <v>0</v>
      </c>
      <c r="G144" s="2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>
      <c r="A145" s="16"/>
      <c r="B145" s="22" t="s">
        <v>146</v>
      </c>
      <c r="C145" s="25" t="s">
        <v>147</v>
      </c>
      <c r="D145" s="19">
        <v>720473.0</v>
      </c>
      <c r="E145" s="20">
        <v>0.0</v>
      </c>
      <c r="F145" s="21">
        <f t="shared" si="1"/>
        <v>0</v>
      </c>
      <c r="G145" s="2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>
      <c r="A146" s="16"/>
      <c r="B146" s="22" t="s">
        <v>146</v>
      </c>
      <c r="C146" s="25" t="s">
        <v>148</v>
      </c>
      <c r="D146" s="19">
        <v>627271.0</v>
      </c>
      <c r="E146" s="20">
        <v>0.0</v>
      </c>
      <c r="F146" s="21">
        <f t="shared" si="1"/>
        <v>0</v>
      </c>
      <c r="G146" s="2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>
      <c r="A147" s="16"/>
      <c r="B147" s="22" t="s">
        <v>146</v>
      </c>
      <c r="C147" s="25" t="s">
        <v>26</v>
      </c>
      <c r="D147" s="19">
        <v>208029.0</v>
      </c>
      <c r="E147" s="20">
        <v>0.0</v>
      </c>
      <c r="F147" s="21">
        <f t="shared" si="1"/>
        <v>0</v>
      </c>
      <c r="G147" s="2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>
      <c r="A148" s="16"/>
      <c r="B148" s="22" t="s">
        <v>146</v>
      </c>
      <c r="C148" s="25" t="s">
        <v>46</v>
      </c>
      <c r="D148" s="19">
        <v>159569.0</v>
      </c>
      <c r="E148" s="20">
        <v>0.0</v>
      </c>
      <c r="F148" s="21">
        <f t="shared" si="1"/>
        <v>0</v>
      </c>
      <c r="G148" s="2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>
      <c r="A149" s="16"/>
      <c r="B149" s="22" t="s">
        <v>146</v>
      </c>
      <c r="C149" s="25" t="s">
        <v>149</v>
      </c>
      <c r="D149" s="19">
        <v>129605.0</v>
      </c>
      <c r="E149" s="20">
        <v>0.0</v>
      </c>
      <c r="F149" s="21">
        <f t="shared" si="1"/>
        <v>0</v>
      </c>
      <c r="G149" s="2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>
      <c r="A150" s="16"/>
      <c r="B150" s="22" t="s">
        <v>146</v>
      </c>
      <c r="C150" s="23" t="s">
        <v>47</v>
      </c>
      <c r="D150" s="19">
        <v>114300.0</v>
      </c>
      <c r="E150" s="20">
        <v>0.0</v>
      </c>
      <c r="F150" s="21">
        <f t="shared" si="1"/>
        <v>0</v>
      </c>
      <c r="G150" s="24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>
      <c r="A151" s="16"/>
      <c r="B151" s="22" t="s">
        <v>146</v>
      </c>
      <c r="C151" s="25" t="s">
        <v>30</v>
      </c>
      <c r="D151" s="19">
        <v>89930.0</v>
      </c>
      <c r="E151" s="20">
        <v>0.0</v>
      </c>
      <c r="F151" s="21">
        <f t="shared" si="1"/>
        <v>0</v>
      </c>
      <c r="G151" s="2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>
      <c r="A152" s="16"/>
      <c r="B152" s="22" t="s">
        <v>146</v>
      </c>
      <c r="C152" s="25" t="s">
        <v>150</v>
      </c>
      <c r="D152" s="19">
        <v>87538.0</v>
      </c>
      <c r="E152" s="20">
        <v>0.0</v>
      </c>
      <c r="F152" s="21">
        <f t="shared" si="1"/>
        <v>0</v>
      </c>
      <c r="G152" s="2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>
      <c r="A153" s="16"/>
      <c r="B153" s="22" t="s">
        <v>146</v>
      </c>
      <c r="C153" s="25" t="s">
        <v>31</v>
      </c>
      <c r="D153" s="19">
        <v>48347.0</v>
      </c>
      <c r="E153" s="20">
        <v>0.0</v>
      </c>
      <c r="F153" s="21">
        <f t="shared" si="1"/>
        <v>0</v>
      </c>
      <c r="G153" s="2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>
      <c r="A154" s="16"/>
      <c r="B154" s="22" t="s">
        <v>146</v>
      </c>
      <c r="C154" s="25" t="s">
        <v>32</v>
      </c>
      <c r="D154" s="19">
        <v>44580.0</v>
      </c>
      <c r="E154" s="20">
        <v>0.0</v>
      </c>
      <c r="F154" s="21">
        <f t="shared" si="1"/>
        <v>0</v>
      </c>
      <c r="G154" s="24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>
      <c r="A155" s="16"/>
      <c r="B155" s="22" t="s">
        <v>146</v>
      </c>
      <c r="C155" s="25" t="s">
        <v>151</v>
      </c>
      <c r="D155" s="19">
        <v>35766.0</v>
      </c>
      <c r="E155" s="20">
        <v>0.0</v>
      </c>
      <c r="F155" s="21">
        <f t="shared" si="1"/>
        <v>0</v>
      </c>
      <c r="G155" s="2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>
      <c r="A156" s="16"/>
      <c r="B156" s="22" t="s">
        <v>146</v>
      </c>
      <c r="C156" s="25" t="s">
        <v>34</v>
      </c>
      <c r="D156" s="19">
        <v>19258.0</v>
      </c>
      <c r="E156" s="20">
        <v>0.0</v>
      </c>
      <c r="F156" s="21">
        <f t="shared" si="1"/>
        <v>0</v>
      </c>
      <c r="G156" s="2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>
      <c r="A157" s="16"/>
      <c r="B157" s="22" t="s">
        <v>146</v>
      </c>
      <c r="C157" s="25" t="s">
        <v>152</v>
      </c>
      <c r="D157" s="19">
        <v>6547.0</v>
      </c>
      <c r="E157" s="20">
        <v>0.0</v>
      </c>
      <c r="F157" s="21">
        <f t="shared" si="1"/>
        <v>0</v>
      </c>
      <c r="G157" s="2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>
      <c r="A158" s="16"/>
      <c r="B158" s="22" t="s">
        <v>146</v>
      </c>
      <c r="C158" s="25" t="s">
        <v>37</v>
      </c>
      <c r="D158" s="19">
        <v>3752.0</v>
      </c>
      <c r="E158" s="20">
        <v>0.0</v>
      </c>
      <c r="F158" s="21">
        <f t="shared" si="1"/>
        <v>0</v>
      </c>
      <c r="G158" s="2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>
      <c r="A159" s="16"/>
      <c r="B159" s="22" t="s">
        <v>146</v>
      </c>
      <c r="C159" s="25" t="s">
        <v>38</v>
      </c>
      <c r="D159" s="19">
        <v>3371.0</v>
      </c>
      <c r="E159" s="20">
        <v>0.0</v>
      </c>
      <c r="F159" s="21">
        <f t="shared" si="1"/>
        <v>0</v>
      </c>
      <c r="G159" s="2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>
      <c r="A160" s="16"/>
      <c r="B160" s="22" t="s">
        <v>153</v>
      </c>
      <c r="C160" s="25" t="s">
        <v>104</v>
      </c>
      <c r="D160" s="19">
        <v>485416.0</v>
      </c>
      <c r="E160" s="20">
        <v>0.0</v>
      </c>
      <c r="F160" s="21">
        <f t="shared" si="1"/>
        <v>0</v>
      </c>
      <c r="G160" s="2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>
      <c r="A161" s="16"/>
      <c r="B161" s="22" t="s">
        <v>153</v>
      </c>
      <c r="C161" s="25" t="s">
        <v>103</v>
      </c>
      <c r="D161" s="19">
        <v>123803.0</v>
      </c>
      <c r="E161" s="20">
        <v>0.0</v>
      </c>
      <c r="F161" s="21">
        <f t="shared" si="1"/>
        <v>0</v>
      </c>
      <c r="G161" s="2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>
      <c r="A162" s="16"/>
      <c r="B162" s="22" t="s">
        <v>153</v>
      </c>
      <c r="C162" s="25" t="s">
        <v>154</v>
      </c>
      <c r="D162" s="19">
        <v>97542.0</v>
      </c>
      <c r="E162" s="20">
        <v>0.0</v>
      </c>
      <c r="F162" s="21">
        <f t="shared" si="1"/>
        <v>0</v>
      </c>
      <c r="G162" s="2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>
      <c r="A163" s="16"/>
      <c r="B163" s="22" t="s">
        <v>153</v>
      </c>
      <c r="C163" s="25" t="s">
        <v>53</v>
      </c>
      <c r="D163" s="19">
        <v>50023.0</v>
      </c>
      <c r="E163" s="20">
        <v>0.0</v>
      </c>
      <c r="F163" s="21">
        <f t="shared" si="1"/>
        <v>0</v>
      </c>
      <c r="G163" s="2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>
      <c r="A164" s="16"/>
      <c r="B164" s="22" t="s">
        <v>153</v>
      </c>
      <c r="C164" s="25" t="s">
        <v>55</v>
      </c>
      <c r="D164" s="19">
        <v>27511.0</v>
      </c>
      <c r="E164" s="20">
        <v>0.0</v>
      </c>
      <c r="F164" s="21">
        <f t="shared" si="1"/>
        <v>0</v>
      </c>
      <c r="G164" s="2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>
      <c r="A165" s="16"/>
      <c r="B165" s="22" t="s">
        <v>153</v>
      </c>
      <c r="C165" s="25" t="s">
        <v>102</v>
      </c>
      <c r="D165" s="19">
        <v>22009.0</v>
      </c>
      <c r="E165" s="20">
        <v>0.0</v>
      </c>
      <c r="F165" s="21">
        <f t="shared" si="1"/>
        <v>0</v>
      </c>
      <c r="G165" s="2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>
      <c r="A166" s="16"/>
      <c r="B166" s="22" t="s">
        <v>155</v>
      </c>
      <c r="C166" s="25" t="s">
        <v>110</v>
      </c>
      <c r="D166" s="19">
        <v>720473.0</v>
      </c>
      <c r="E166" s="20">
        <v>0.0</v>
      </c>
      <c r="F166" s="21">
        <f t="shared" si="1"/>
        <v>0</v>
      </c>
      <c r="G166" s="2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>
      <c r="A167" s="16"/>
      <c r="B167" s="22" t="s">
        <v>155</v>
      </c>
      <c r="C167" s="25" t="s">
        <v>156</v>
      </c>
      <c r="D167" s="19">
        <v>627271.0</v>
      </c>
      <c r="E167" s="20">
        <v>0.0</v>
      </c>
      <c r="F167" s="21">
        <f t="shared" si="1"/>
        <v>0</v>
      </c>
      <c r="G167" s="24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>
      <c r="A168" s="16"/>
      <c r="B168" s="22" t="s">
        <v>155</v>
      </c>
      <c r="C168" s="23" t="s">
        <v>26</v>
      </c>
      <c r="D168" s="19">
        <v>208029.0</v>
      </c>
      <c r="E168" s="20">
        <v>0.0</v>
      </c>
      <c r="F168" s="21">
        <f t="shared" si="1"/>
        <v>0</v>
      </c>
      <c r="G168" s="2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>
      <c r="A169" s="16"/>
      <c r="B169" s="22" t="s">
        <v>155</v>
      </c>
      <c r="C169" s="23" t="s">
        <v>112</v>
      </c>
      <c r="D169" s="19">
        <v>203588.0</v>
      </c>
      <c r="E169" s="20">
        <v>0.0</v>
      </c>
      <c r="F169" s="21">
        <f t="shared" si="1"/>
        <v>0</v>
      </c>
      <c r="G169" s="2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>
      <c r="A170" s="16"/>
      <c r="B170" s="22" t="s">
        <v>155</v>
      </c>
      <c r="C170" s="23" t="s">
        <v>113</v>
      </c>
      <c r="D170" s="19">
        <v>159569.0</v>
      </c>
      <c r="E170" s="20">
        <v>0.0</v>
      </c>
      <c r="F170" s="21">
        <f t="shared" si="1"/>
        <v>0</v>
      </c>
      <c r="G170" s="2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>
      <c r="A171" s="16"/>
      <c r="B171" s="22" t="s">
        <v>155</v>
      </c>
      <c r="C171" s="25" t="s">
        <v>75</v>
      </c>
      <c r="D171" s="19">
        <v>147728.0</v>
      </c>
      <c r="E171" s="20">
        <v>0.0</v>
      </c>
      <c r="F171" s="21">
        <f t="shared" si="1"/>
        <v>0</v>
      </c>
      <c r="G171" s="24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>
      <c r="A172" s="16"/>
      <c r="B172" s="22" t="s">
        <v>155</v>
      </c>
      <c r="C172" s="23" t="s">
        <v>114</v>
      </c>
      <c r="D172" s="19">
        <v>111052.0</v>
      </c>
      <c r="E172" s="20">
        <v>0.0</v>
      </c>
      <c r="F172" s="21">
        <f t="shared" si="1"/>
        <v>0</v>
      </c>
      <c r="G172" s="2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>
      <c r="A173" s="16"/>
      <c r="B173" s="22" t="s">
        <v>155</v>
      </c>
      <c r="C173" s="23" t="s">
        <v>115</v>
      </c>
      <c r="D173" s="19">
        <v>82536.0</v>
      </c>
      <c r="E173" s="20">
        <v>0.0</v>
      </c>
      <c r="F173" s="21">
        <f t="shared" si="1"/>
        <v>0</v>
      </c>
      <c r="G173" s="2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>
      <c r="A174" s="16"/>
      <c r="B174" s="22" t="s">
        <v>155</v>
      </c>
      <c r="C174" s="23" t="s">
        <v>157</v>
      </c>
      <c r="D174" s="19">
        <v>35435.0</v>
      </c>
      <c r="E174" s="20">
        <v>0.0</v>
      </c>
      <c r="F174" s="21">
        <f t="shared" si="1"/>
        <v>0</v>
      </c>
      <c r="G174" s="2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>
      <c r="A175" s="16"/>
      <c r="B175" s="22" t="s">
        <v>155</v>
      </c>
      <c r="C175" s="23" t="s">
        <v>117</v>
      </c>
      <c r="D175" s="19">
        <v>24761.0</v>
      </c>
      <c r="E175" s="20">
        <v>0.0</v>
      </c>
      <c r="F175" s="21">
        <f t="shared" si="1"/>
        <v>0</v>
      </c>
      <c r="G175" s="2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>
      <c r="A176" s="16"/>
      <c r="B176" s="22" t="s">
        <v>155</v>
      </c>
      <c r="C176" s="23" t="s">
        <v>79</v>
      </c>
      <c r="D176" s="19">
        <v>19258.0</v>
      </c>
      <c r="E176" s="20">
        <v>0.0</v>
      </c>
      <c r="F176" s="21">
        <f t="shared" si="1"/>
        <v>0</v>
      </c>
      <c r="G176" s="2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>
      <c r="A177" s="16"/>
      <c r="B177" s="22" t="s">
        <v>155</v>
      </c>
      <c r="C177" s="23" t="s">
        <v>35</v>
      </c>
      <c r="D177" s="19">
        <v>17883.0</v>
      </c>
      <c r="E177" s="20">
        <v>0.0</v>
      </c>
      <c r="F177" s="21">
        <f t="shared" si="1"/>
        <v>0</v>
      </c>
      <c r="G177" s="2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>
      <c r="A178" s="16"/>
      <c r="B178" s="22" t="s">
        <v>155</v>
      </c>
      <c r="C178" s="25" t="s">
        <v>76</v>
      </c>
      <c r="D178" s="19">
        <v>16312.0</v>
      </c>
      <c r="E178" s="20">
        <v>0.0</v>
      </c>
      <c r="F178" s="21">
        <f t="shared" si="1"/>
        <v>0</v>
      </c>
      <c r="G178" s="2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>
      <c r="A179" s="16"/>
      <c r="B179" s="22" t="s">
        <v>155</v>
      </c>
      <c r="C179" s="23" t="s">
        <v>70</v>
      </c>
      <c r="D179" s="19">
        <v>9456.0</v>
      </c>
      <c r="E179" s="20">
        <v>0.0</v>
      </c>
      <c r="F179" s="21">
        <f t="shared" si="1"/>
        <v>0</v>
      </c>
      <c r="G179" s="2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>
      <c r="A180" s="16"/>
      <c r="B180" s="22" t="s">
        <v>155</v>
      </c>
      <c r="C180" s="25" t="s">
        <v>77</v>
      </c>
      <c r="D180" s="19">
        <v>6253.0</v>
      </c>
      <c r="E180" s="20">
        <v>0.0</v>
      </c>
      <c r="F180" s="21">
        <f t="shared" si="1"/>
        <v>0</v>
      </c>
      <c r="G180" s="2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>
      <c r="A181" s="16"/>
      <c r="B181" s="22" t="s">
        <v>155</v>
      </c>
      <c r="C181" s="23" t="s">
        <v>158</v>
      </c>
      <c r="D181" s="19">
        <v>4272.0</v>
      </c>
      <c r="E181" s="20">
        <v>0.0</v>
      </c>
      <c r="F181" s="21">
        <f t="shared" si="1"/>
        <v>0</v>
      </c>
      <c r="G181" s="2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>
      <c r="A182" s="16"/>
      <c r="B182" s="22" t="s">
        <v>155</v>
      </c>
      <c r="C182" s="23" t="s">
        <v>120</v>
      </c>
      <c r="D182" s="19">
        <v>3038.0</v>
      </c>
      <c r="E182" s="20">
        <v>0.0</v>
      </c>
      <c r="F182" s="21">
        <f t="shared" si="1"/>
        <v>0</v>
      </c>
      <c r="G182" s="2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>
      <c r="A183" s="16"/>
      <c r="B183" s="22" t="s">
        <v>155</v>
      </c>
      <c r="C183" s="23" t="s">
        <v>121</v>
      </c>
      <c r="D183" s="19">
        <v>28.0</v>
      </c>
      <c r="E183" s="20">
        <v>0.0</v>
      </c>
      <c r="F183" s="21">
        <f t="shared" si="1"/>
        <v>0</v>
      </c>
      <c r="G183" s="2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>
      <c r="A184" s="16"/>
      <c r="B184" s="22" t="s">
        <v>155</v>
      </c>
      <c r="C184" s="23" t="s">
        <v>122</v>
      </c>
      <c r="D184" s="19">
        <v>23.0</v>
      </c>
      <c r="E184" s="20">
        <v>0.0</v>
      </c>
      <c r="F184" s="21">
        <f t="shared" si="1"/>
        <v>0</v>
      </c>
      <c r="G184" s="24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>
      <c r="A185" s="16"/>
      <c r="B185" s="22" t="s">
        <v>159</v>
      </c>
      <c r="C185" s="25" t="s">
        <v>75</v>
      </c>
      <c r="D185" s="19">
        <v>147728.0</v>
      </c>
      <c r="E185" s="20">
        <v>0.0</v>
      </c>
      <c r="F185" s="21">
        <f t="shared" si="1"/>
        <v>0</v>
      </c>
      <c r="G185" s="2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>
      <c r="A186" s="16"/>
      <c r="B186" s="22" t="s">
        <v>159</v>
      </c>
      <c r="C186" s="25" t="s">
        <v>160</v>
      </c>
      <c r="D186" s="19">
        <v>96991.0</v>
      </c>
      <c r="E186" s="20">
        <v>0.0</v>
      </c>
      <c r="F186" s="21">
        <f t="shared" si="1"/>
        <v>0</v>
      </c>
      <c r="G186" s="2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>
      <c r="A187" s="16"/>
      <c r="B187" s="22" t="s">
        <v>159</v>
      </c>
      <c r="C187" s="25" t="s">
        <v>161</v>
      </c>
      <c r="D187" s="19">
        <v>87538.0</v>
      </c>
      <c r="E187" s="20">
        <v>0.0</v>
      </c>
      <c r="F187" s="21">
        <f t="shared" si="1"/>
        <v>0</v>
      </c>
      <c r="G187" s="24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>
      <c r="A188" s="16"/>
      <c r="B188" s="22" t="s">
        <v>159</v>
      </c>
      <c r="C188" s="25" t="s">
        <v>162</v>
      </c>
      <c r="D188" s="19">
        <v>62527.0</v>
      </c>
      <c r="E188" s="20">
        <v>0.0</v>
      </c>
      <c r="F188" s="21">
        <f t="shared" si="1"/>
        <v>0</v>
      </c>
      <c r="G188" s="24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>
      <c r="A189" s="16"/>
      <c r="B189" s="22" t="s">
        <v>159</v>
      </c>
      <c r="C189" s="25" t="s">
        <v>163</v>
      </c>
      <c r="D189" s="19">
        <v>50023.0</v>
      </c>
      <c r="E189" s="20">
        <v>0.0</v>
      </c>
      <c r="F189" s="21">
        <f t="shared" si="1"/>
        <v>0</v>
      </c>
      <c r="G189" s="2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>
      <c r="A190" s="16"/>
      <c r="B190" s="22" t="s">
        <v>159</v>
      </c>
      <c r="C190" s="25" t="s">
        <v>164</v>
      </c>
      <c r="D190" s="19">
        <v>44020.0</v>
      </c>
      <c r="E190" s="20">
        <v>0.0</v>
      </c>
      <c r="F190" s="21">
        <f t="shared" si="1"/>
        <v>0</v>
      </c>
      <c r="G190" s="2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>
      <c r="A191" s="16"/>
      <c r="B191" s="22" t="s">
        <v>159</v>
      </c>
      <c r="C191" s="25" t="s">
        <v>76</v>
      </c>
      <c r="D191" s="19">
        <v>16312.0</v>
      </c>
      <c r="E191" s="20">
        <v>0.0</v>
      </c>
      <c r="F191" s="21">
        <f t="shared" si="1"/>
        <v>0</v>
      </c>
      <c r="G191" s="2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>
      <c r="A192" s="16"/>
      <c r="B192" s="22" t="s">
        <v>159</v>
      </c>
      <c r="C192" s="25" t="s">
        <v>77</v>
      </c>
      <c r="D192" s="19">
        <v>6253.0</v>
      </c>
      <c r="E192" s="20">
        <v>0.0</v>
      </c>
      <c r="F192" s="21">
        <f t="shared" si="1"/>
        <v>0</v>
      </c>
      <c r="G192" s="2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>
      <c r="A193" s="16"/>
      <c r="B193" s="22" t="s">
        <v>159</v>
      </c>
      <c r="C193" s="25" t="s">
        <v>165</v>
      </c>
      <c r="D193" s="19">
        <v>3577.0</v>
      </c>
      <c r="E193" s="20">
        <v>0.0</v>
      </c>
      <c r="F193" s="21">
        <f t="shared" si="1"/>
        <v>0</v>
      </c>
      <c r="G193" s="2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>
      <c r="A194" s="16"/>
      <c r="B194" s="22" t="s">
        <v>159</v>
      </c>
      <c r="C194" s="25" t="s">
        <v>166</v>
      </c>
      <c r="D194" s="19">
        <v>1625.0</v>
      </c>
      <c r="E194" s="20">
        <v>0.0</v>
      </c>
      <c r="F194" s="21">
        <f t="shared" si="1"/>
        <v>0</v>
      </c>
      <c r="G194" s="2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>
      <c r="A195" s="16"/>
      <c r="B195" s="22" t="s">
        <v>167</v>
      </c>
      <c r="C195" s="25" t="s">
        <v>168</v>
      </c>
      <c r="D195" s="19">
        <v>665449.0</v>
      </c>
      <c r="E195" s="20">
        <v>0.0</v>
      </c>
      <c r="F195" s="21">
        <f t="shared" si="1"/>
        <v>0</v>
      </c>
      <c r="G195" s="2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>
      <c r="A196" s="16"/>
      <c r="B196" s="22" t="s">
        <v>167</v>
      </c>
      <c r="C196" s="25" t="s">
        <v>169</v>
      </c>
      <c r="D196" s="19">
        <v>159569.0</v>
      </c>
      <c r="E196" s="20">
        <v>0.0</v>
      </c>
      <c r="F196" s="21">
        <f t="shared" si="1"/>
        <v>0</v>
      </c>
      <c r="G196" s="2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>
      <c r="A197" s="16"/>
      <c r="B197" s="22" t="s">
        <v>167</v>
      </c>
      <c r="C197" s="25" t="s">
        <v>75</v>
      </c>
      <c r="D197" s="19">
        <v>147728.0</v>
      </c>
      <c r="E197" s="20">
        <v>0.0</v>
      </c>
      <c r="F197" s="21">
        <f t="shared" si="1"/>
        <v>0</v>
      </c>
      <c r="G197" s="2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>
      <c r="A198" s="16"/>
      <c r="B198" s="22" t="s">
        <v>167</v>
      </c>
      <c r="C198" s="25" t="s">
        <v>30</v>
      </c>
      <c r="D198" s="19">
        <v>89930.0</v>
      </c>
      <c r="E198" s="20">
        <v>0.0</v>
      </c>
      <c r="F198" s="21">
        <f t="shared" si="1"/>
        <v>0</v>
      </c>
      <c r="G198" s="2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>
      <c r="A199" s="16"/>
      <c r="B199" s="22" t="s">
        <v>167</v>
      </c>
      <c r="C199" s="25" t="s">
        <v>170</v>
      </c>
      <c r="D199" s="19">
        <v>73945.0</v>
      </c>
      <c r="E199" s="20">
        <v>0.0</v>
      </c>
      <c r="F199" s="21">
        <f t="shared" si="1"/>
        <v>0</v>
      </c>
      <c r="G199" s="2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>
      <c r="A200" s="16"/>
      <c r="B200" s="22" t="s">
        <v>167</v>
      </c>
      <c r="C200" s="25" t="s">
        <v>84</v>
      </c>
      <c r="D200" s="19">
        <v>69596.0</v>
      </c>
      <c r="E200" s="20">
        <v>0.0</v>
      </c>
      <c r="F200" s="21">
        <f t="shared" si="1"/>
        <v>0</v>
      </c>
      <c r="G200" s="2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>
      <c r="A201" s="16"/>
      <c r="B201" s="22" t="s">
        <v>167</v>
      </c>
      <c r="C201" s="25" t="s">
        <v>171</v>
      </c>
      <c r="D201" s="19">
        <v>67508.0</v>
      </c>
      <c r="E201" s="20">
        <v>0.0</v>
      </c>
      <c r="F201" s="21">
        <f t="shared" si="1"/>
        <v>0</v>
      </c>
      <c r="G201" s="24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>
      <c r="A202" s="16"/>
      <c r="B202" s="22" t="s">
        <v>167</v>
      </c>
      <c r="C202" s="25" t="s">
        <v>172</v>
      </c>
      <c r="D202" s="19">
        <v>54372.0</v>
      </c>
      <c r="E202" s="20">
        <v>0.0</v>
      </c>
      <c r="F202" s="21">
        <f t="shared" si="1"/>
        <v>0</v>
      </c>
      <c r="G202" s="2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>
      <c r="A203" s="16"/>
      <c r="B203" s="22" t="s">
        <v>167</v>
      </c>
      <c r="C203" s="25" t="s">
        <v>53</v>
      </c>
      <c r="D203" s="19">
        <v>50023.0</v>
      </c>
      <c r="E203" s="20">
        <v>0.0</v>
      </c>
      <c r="F203" s="21">
        <f t="shared" si="1"/>
        <v>0</v>
      </c>
      <c r="G203" s="2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>
      <c r="A204" s="16"/>
      <c r="B204" s="22" t="s">
        <v>167</v>
      </c>
      <c r="C204" s="25" t="s">
        <v>31</v>
      </c>
      <c r="D204" s="19">
        <v>48347.0</v>
      </c>
      <c r="E204" s="20">
        <v>0.0</v>
      </c>
      <c r="F204" s="21">
        <f t="shared" si="1"/>
        <v>0</v>
      </c>
      <c r="G204" s="24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>
      <c r="A205" s="16"/>
      <c r="B205" s="22" t="s">
        <v>167</v>
      </c>
      <c r="C205" s="25" t="s">
        <v>86</v>
      </c>
      <c r="D205" s="19">
        <v>47847.0</v>
      </c>
      <c r="E205" s="20">
        <v>0.0</v>
      </c>
      <c r="F205" s="21">
        <f t="shared" si="1"/>
        <v>0</v>
      </c>
      <c r="G205" s="2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>
      <c r="A206" s="26"/>
      <c r="B206" s="22" t="s">
        <v>167</v>
      </c>
      <c r="C206" s="25" t="s">
        <v>32</v>
      </c>
      <c r="D206" s="19">
        <v>44580.0</v>
      </c>
      <c r="E206" s="20">
        <v>0.0</v>
      </c>
      <c r="F206" s="21">
        <f t="shared" si="1"/>
        <v>0</v>
      </c>
      <c r="G206" s="2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>
      <c r="A207" s="26"/>
      <c r="B207" s="22" t="s">
        <v>167</v>
      </c>
      <c r="C207" s="25" t="s">
        <v>173</v>
      </c>
      <c r="D207" s="19">
        <v>41323.0</v>
      </c>
      <c r="E207" s="20">
        <v>0.0</v>
      </c>
      <c r="F207" s="21">
        <f t="shared" si="1"/>
        <v>0</v>
      </c>
      <c r="G207" s="2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>
      <c r="A208" s="26"/>
      <c r="B208" s="22" t="s">
        <v>167</v>
      </c>
      <c r="C208" s="25" t="s">
        <v>88</v>
      </c>
      <c r="D208" s="19">
        <v>39147.0</v>
      </c>
      <c r="E208" s="20">
        <v>0.0</v>
      </c>
      <c r="F208" s="21">
        <f t="shared" si="1"/>
        <v>0</v>
      </c>
      <c r="G208" s="2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>
      <c r="A209" s="16"/>
      <c r="B209" s="22" t="s">
        <v>167</v>
      </c>
      <c r="C209" s="25" t="s">
        <v>174</v>
      </c>
      <c r="D209" s="19">
        <v>35766.0</v>
      </c>
      <c r="E209" s="20">
        <v>0.0</v>
      </c>
      <c r="F209" s="21">
        <f t="shared" si="1"/>
        <v>0</v>
      </c>
      <c r="G209" s="2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>
      <c r="A210" s="16"/>
      <c r="B210" s="22" t="s">
        <v>167</v>
      </c>
      <c r="C210" s="25" t="s">
        <v>175</v>
      </c>
      <c r="D210" s="19">
        <v>21749.0</v>
      </c>
      <c r="E210" s="20">
        <v>0.0</v>
      </c>
      <c r="F210" s="21">
        <f t="shared" si="1"/>
        <v>0</v>
      </c>
      <c r="G210" s="2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>
      <c r="A211" s="16"/>
      <c r="B211" s="22" t="s">
        <v>167</v>
      </c>
      <c r="C211" s="25" t="s">
        <v>76</v>
      </c>
      <c r="D211" s="19">
        <v>16312.0</v>
      </c>
      <c r="E211" s="20">
        <v>0.0</v>
      </c>
      <c r="F211" s="21">
        <f t="shared" si="1"/>
        <v>0</v>
      </c>
      <c r="G211" s="2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>
      <c r="A212" s="16"/>
      <c r="B212" s="22" t="s">
        <v>167</v>
      </c>
      <c r="C212" s="25" t="s">
        <v>77</v>
      </c>
      <c r="D212" s="19">
        <v>6253.0</v>
      </c>
      <c r="E212" s="20">
        <v>0.0</v>
      </c>
      <c r="F212" s="21">
        <f t="shared" si="1"/>
        <v>0</v>
      </c>
      <c r="G212" s="2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>
      <c r="A213" s="16"/>
      <c r="B213" s="22" t="s">
        <v>167</v>
      </c>
      <c r="C213" s="25" t="s">
        <v>176</v>
      </c>
      <c r="D213" s="19">
        <v>3752.0</v>
      </c>
      <c r="E213" s="20">
        <v>0.0</v>
      </c>
      <c r="F213" s="21">
        <f t="shared" si="1"/>
        <v>0</v>
      </c>
      <c r="G213" s="2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>
      <c r="A214" s="16"/>
      <c r="B214" s="22" t="s">
        <v>167</v>
      </c>
      <c r="C214" s="25" t="s">
        <v>177</v>
      </c>
      <c r="D214" s="19">
        <v>3577.0</v>
      </c>
      <c r="E214" s="20">
        <v>0.0</v>
      </c>
      <c r="F214" s="21">
        <f t="shared" si="1"/>
        <v>0</v>
      </c>
      <c r="G214" s="24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>
      <c r="A215" s="16"/>
      <c r="B215" s="22" t="s">
        <v>167</v>
      </c>
      <c r="C215" s="25" t="s">
        <v>92</v>
      </c>
      <c r="D215" s="19">
        <v>0.0</v>
      </c>
      <c r="E215" s="20">
        <v>0.0</v>
      </c>
      <c r="F215" s="21">
        <f t="shared" si="1"/>
        <v>0</v>
      </c>
      <c r="G215" s="24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>
      <c r="A216" s="16"/>
      <c r="B216" s="22" t="s">
        <v>178</v>
      </c>
      <c r="C216" s="25" t="s">
        <v>24</v>
      </c>
      <c r="D216" s="19">
        <v>720473.0</v>
      </c>
      <c r="E216" s="20">
        <v>0.0</v>
      </c>
      <c r="F216" s="21">
        <f t="shared" si="1"/>
        <v>0</v>
      </c>
      <c r="G216" s="24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>
      <c r="A217" s="16"/>
      <c r="B217" s="22" t="s">
        <v>178</v>
      </c>
      <c r="C217" s="25" t="s">
        <v>26</v>
      </c>
      <c r="D217" s="19">
        <v>208029.0</v>
      </c>
      <c r="E217" s="20">
        <v>0.0</v>
      </c>
      <c r="F217" s="21">
        <f t="shared" si="1"/>
        <v>0</v>
      </c>
      <c r="G217" s="24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>
      <c r="A218" s="16"/>
      <c r="B218" s="22" t="s">
        <v>178</v>
      </c>
      <c r="C218" s="25" t="s">
        <v>27</v>
      </c>
      <c r="D218" s="19">
        <v>159569.0</v>
      </c>
      <c r="E218" s="20">
        <v>0.0</v>
      </c>
      <c r="F218" s="21">
        <f t="shared" si="1"/>
        <v>0</v>
      </c>
      <c r="G218" s="24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>
      <c r="A219" s="16"/>
      <c r="B219" s="22" t="s">
        <v>178</v>
      </c>
      <c r="C219" s="23" t="s">
        <v>179</v>
      </c>
      <c r="D219" s="19">
        <v>123290.0</v>
      </c>
      <c r="E219" s="20">
        <v>0.0</v>
      </c>
      <c r="F219" s="21">
        <f t="shared" si="1"/>
        <v>0</v>
      </c>
      <c r="G219" s="2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>
      <c r="A220" s="16"/>
      <c r="B220" s="22" t="s">
        <v>178</v>
      </c>
      <c r="C220" s="23" t="s">
        <v>29</v>
      </c>
      <c r="D220" s="19">
        <v>118050.0</v>
      </c>
      <c r="E220" s="20">
        <v>0.0</v>
      </c>
      <c r="F220" s="21">
        <f t="shared" si="1"/>
        <v>0</v>
      </c>
      <c r="G220" s="2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>
      <c r="A221" s="16"/>
      <c r="B221" s="22" t="s">
        <v>178</v>
      </c>
      <c r="C221" s="25" t="s">
        <v>30</v>
      </c>
      <c r="D221" s="19">
        <v>89930.0</v>
      </c>
      <c r="E221" s="20">
        <v>0.0</v>
      </c>
      <c r="F221" s="21">
        <f t="shared" si="1"/>
        <v>0</v>
      </c>
      <c r="G221" s="24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>
      <c r="A222" s="16"/>
      <c r="B222" s="22" t="s">
        <v>178</v>
      </c>
      <c r="C222" s="25" t="s">
        <v>31</v>
      </c>
      <c r="D222" s="19">
        <v>48347.0</v>
      </c>
      <c r="E222" s="20">
        <v>0.0</v>
      </c>
      <c r="F222" s="21">
        <f t="shared" si="1"/>
        <v>0</v>
      </c>
      <c r="G222" s="24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>
      <c r="A223" s="16"/>
      <c r="B223" s="22" t="s">
        <v>178</v>
      </c>
      <c r="C223" s="25" t="s">
        <v>32</v>
      </c>
      <c r="D223" s="19">
        <v>44580.0</v>
      </c>
      <c r="E223" s="20">
        <v>0.0</v>
      </c>
      <c r="F223" s="21">
        <f t="shared" si="1"/>
        <v>0</v>
      </c>
      <c r="G223" s="2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>
      <c r="A224" s="16"/>
      <c r="B224" s="22" t="s">
        <v>178</v>
      </c>
      <c r="C224" s="25" t="s">
        <v>33</v>
      </c>
      <c r="D224" s="19">
        <v>35766.0</v>
      </c>
      <c r="E224" s="20">
        <v>0.0</v>
      </c>
      <c r="F224" s="21">
        <f t="shared" si="1"/>
        <v>0</v>
      </c>
      <c r="G224" s="2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>
      <c r="A225" s="16"/>
      <c r="B225" s="22" t="s">
        <v>178</v>
      </c>
      <c r="C225" s="25" t="s">
        <v>34</v>
      </c>
      <c r="D225" s="19">
        <v>19258.0</v>
      </c>
      <c r="E225" s="20">
        <v>0.0</v>
      </c>
      <c r="F225" s="21">
        <f t="shared" si="1"/>
        <v>0</v>
      </c>
      <c r="G225" s="2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>
      <c r="A226" s="16"/>
      <c r="B226" s="22" t="s">
        <v>178</v>
      </c>
      <c r="C226" s="25" t="s">
        <v>76</v>
      </c>
      <c r="D226" s="19">
        <v>16312.0</v>
      </c>
      <c r="E226" s="20">
        <v>0.0</v>
      </c>
      <c r="F226" s="21">
        <f t="shared" si="1"/>
        <v>0</v>
      </c>
      <c r="G226" s="2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>
      <c r="A227" s="16"/>
      <c r="B227" s="22" t="s">
        <v>178</v>
      </c>
      <c r="C227" s="25" t="s">
        <v>77</v>
      </c>
      <c r="D227" s="19">
        <v>6253.0</v>
      </c>
      <c r="E227" s="20">
        <v>0.0</v>
      </c>
      <c r="F227" s="21">
        <f t="shared" si="1"/>
        <v>0</v>
      </c>
      <c r="G227" s="2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>
      <c r="A228" s="16"/>
      <c r="B228" s="22" t="s">
        <v>178</v>
      </c>
      <c r="C228" s="25" t="s">
        <v>37</v>
      </c>
      <c r="D228" s="19">
        <v>3752.0</v>
      </c>
      <c r="E228" s="20">
        <v>0.0</v>
      </c>
      <c r="F228" s="21">
        <f t="shared" si="1"/>
        <v>0</v>
      </c>
      <c r="G228" s="2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>
      <c r="A229" s="16"/>
      <c r="B229" s="22" t="s">
        <v>178</v>
      </c>
      <c r="C229" s="25" t="s">
        <v>165</v>
      </c>
      <c r="D229" s="19">
        <v>3577.0</v>
      </c>
      <c r="E229" s="20">
        <v>0.0</v>
      </c>
      <c r="F229" s="21">
        <f t="shared" si="1"/>
        <v>0</v>
      </c>
      <c r="G229" s="2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>
      <c r="A230" s="16"/>
      <c r="B230" s="22" t="s">
        <v>180</v>
      </c>
      <c r="C230" s="25" t="s">
        <v>168</v>
      </c>
      <c r="D230" s="19">
        <v>665449.0</v>
      </c>
      <c r="E230" s="20">
        <v>0.0</v>
      </c>
      <c r="F230" s="21">
        <f t="shared" si="1"/>
        <v>0</v>
      </c>
      <c r="G230" s="2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>
      <c r="A231" s="16"/>
      <c r="B231" s="22" t="s">
        <v>180</v>
      </c>
      <c r="C231" s="25" t="s">
        <v>169</v>
      </c>
      <c r="D231" s="19">
        <v>159569.0</v>
      </c>
      <c r="E231" s="20">
        <v>0.0</v>
      </c>
      <c r="F231" s="21">
        <f t="shared" si="1"/>
        <v>0</v>
      </c>
      <c r="G231" s="2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>
      <c r="A232" s="16"/>
      <c r="B232" s="22" t="s">
        <v>180</v>
      </c>
      <c r="C232" s="25" t="s">
        <v>75</v>
      </c>
      <c r="D232" s="19">
        <v>147728.0</v>
      </c>
      <c r="E232" s="20">
        <v>0.0</v>
      </c>
      <c r="F232" s="21">
        <f t="shared" si="1"/>
        <v>0</v>
      </c>
      <c r="G232" s="2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>
      <c r="A233" s="16"/>
      <c r="B233" s="22" t="s">
        <v>180</v>
      </c>
      <c r="C233" s="25" t="s">
        <v>30</v>
      </c>
      <c r="D233" s="19">
        <v>89930.0</v>
      </c>
      <c r="E233" s="20">
        <v>0.0</v>
      </c>
      <c r="F233" s="21">
        <f t="shared" si="1"/>
        <v>0</v>
      </c>
      <c r="G233" s="2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>
      <c r="A234" s="38"/>
      <c r="B234" s="22" t="s">
        <v>180</v>
      </c>
      <c r="C234" s="25" t="s">
        <v>84</v>
      </c>
      <c r="D234" s="19">
        <v>69596.0</v>
      </c>
      <c r="E234" s="20">
        <v>0.0</v>
      </c>
      <c r="F234" s="21">
        <f t="shared" si="1"/>
        <v>0</v>
      </c>
      <c r="G234" s="2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>
      <c r="A235" s="16"/>
      <c r="B235" s="22" t="s">
        <v>180</v>
      </c>
      <c r="C235" s="25" t="s">
        <v>171</v>
      </c>
      <c r="D235" s="19">
        <v>60896.0</v>
      </c>
      <c r="E235" s="20">
        <v>0.0</v>
      </c>
      <c r="F235" s="21">
        <f t="shared" si="1"/>
        <v>0</v>
      </c>
      <c r="G235" s="24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>
      <c r="A236" s="16"/>
      <c r="B236" s="22" t="s">
        <v>180</v>
      </c>
      <c r="C236" s="25" t="s">
        <v>172</v>
      </c>
      <c r="D236" s="19">
        <v>54372.0</v>
      </c>
      <c r="E236" s="20">
        <v>0.0</v>
      </c>
      <c r="F236" s="21">
        <f t="shared" si="1"/>
        <v>0</v>
      </c>
      <c r="G236" s="2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>
      <c r="A237" s="16"/>
      <c r="B237" s="22" t="s">
        <v>180</v>
      </c>
      <c r="C237" s="25" t="s">
        <v>53</v>
      </c>
      <c r="D237" s="19">
        <v>50023.0</v>
      </c>
      <c r="E237" s="20">
        <v>0.0</v>
      </c>
      <c r="F237" s="21">
        <f t="shared" si="1"/>
        <v>0</v>
      </c>
      <c r="G237" s="2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>
      <c r="A238" s="16"/>
      <c r="B238" s="22" t="s">
        <v>180</v>
      </c>
      <c r="C238" s="25" t="s">
        <v>31</v>
      </c>
      <c r="D238" s="19">
        <v>48347.0</v>
      </c>
      <c r="E238" s="20">
        <v>0.0</v>
      </c>
      <c r="F238" s="21">
        <f t="shared" si="1"/>
        <v>0</v>
      </c>
      <c r="G238" s="24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>
      <c r="A239" s="16"/>
      <c r="B239" s="22" t="s">
        <v>180</v>
      </c>
      <c r="C239" s="25" t="s">
        <v>86</v>
      </c>
      <c r="D239" s="19">
        <v>47847.0</v>
      </c>
      <c r="E239" s="20">
        <v>0.0</v>
      </c>
      <c r="F239" s="21">
        <f t="shared" si="1"/>
        <v>0</v>
      </c>
      <c r="G239" s="24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>
      <c r="A240" s="16"/>
      <c r="B240" s="22" t="s">
        <v>180</v>
      </c>
      <c r="C240" s="25" t="s">
        <v>32</v>
      </c>
      <c r="D240" s="19">
        <v>44580.0</v>
      </c>
      <c r="E240" s="20">
        <v>0.0</v>
      </c>
      <c r="F240" s="21">
        <f t="shared" si="1"/>
        <v>0</v>
      </c>
      <c r="G240" s="2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>
      <c r="A241" s="16"/>
      <c r="B241" s="22" t="s">
        <v>180</v>
      </c>
      <c r="C241" s="25" t="s">
        <v>173</v>
      </c>
      <c r="D241" s="19">
        <v>41323.0</v>
      </c>
      <c r="E241" s="20">
        <v>0.0</v>
      </c>
      <c r="F241" s="21">
        <f t="shared" si="1"/>
        <v>0</v>
      </c>
      <c r="G241" s="2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>
      <c r="A242" s="16"/>
      <c r="B242" s="22" t="s">
        <v>180</v>
      </c>
      <c r="C242" s="25" t="s">
        <v>88</v>
      </c>
      <c r="D242" s="19">
        <v>39147.0</v>
      </c>
      <c r="E242" s="20">
        <v>0.0</v>
      </c>
      <c r="F242" s="21">
        <f t="shared" si="1"/>
        <v>0</v>
      </c>
      <c r="G242" s="2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>
      <c r="A243" s="16"/>
      <c r="B243" s="22" t="s">
        <v>180</v>
      </c>
      <c r="C243" s="25" t="s">
        <v>174</v>
      </c>
      <c r="D243" s="19">
        <v>35766.0</v>
      </c>
      <c r="E243" s="20">
        <v>0.0</v>
      </c>
      <c r="F243" s="21">
        <f t="shared" si="1"/>
        <v>0</v>
      </c>
      <c r="G243" s="2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>
      <c r="A244" s="16"/>
      <c r="B244" s="22" t="s">
        <v>180</v>
      </c>
      <c r="C244" s="25" t="s">
        <v>181</v>
      </c>
      <c r="D244" s="19">
        <v>21749.0</v>
      </c>
      <c r="E244" s="20">
        <v>0.0</v>
      </c>
      <c r="F244" s="21">
        <f t="shared" si="1"/>
        <v>0</v>
      </c>
      <c r="G244" s="24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>
      <c r="A245" s="16"/>
      <c r="B245" s="22" t="s">
        <v>180</v>
      </c>
      <c r="C245" s="25" t="s">
        <v>76</v>
      </c>
      <c r="D245" s="19">
        <v>16312.0</v>
      </c>
      <c r="E245" s="20">
        <v>0.0</v>
      </c>
      <c r="F245" s="21">
        <f t="shared" si="1"/>
        <v>0</v>
      </c>
      <c r="G245" s="24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>
      <c r="A246" s="16"/>
      <c r="B246" s="22" t="s">
        <v>180</v>
      </c>
      <c r="C246" s="25" t="s">
        <v>77</v>
      </c>
      <c r="D246" s="19">
        <v>6253.0</v>
      </c>
      <c r="E246" s="20">
        <v>0.0</v>
      </c>
      <c r="F246" s="21">
        <f t="shared" si="1"/>
        <v>0</v>
      </c>
      <c r="G246" s="24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>
      <c r="A247" s="16"/>
      <c r="B247" s="22" t="s">
        <v>180</v>
      </c>
      <c r="C247" s="25" t="s">
        <v>37</v>
      </c>
      <c r="D247" s="19">
        <v>3752.0</v>
      </c>
      <c r="E247" s="20">
        <v>0.0</v>
      </c>
      <c r="F247" s="21">
        <f t="shared" si="1"/>
        <v>0</v>
      </c>
      <c r="G247" s="24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>
      <c r="A248" s="16"/>
      <c r="B248" s="22" t="s">
        <v>180</v>
      </c>
      <c r="C248" s="25" t="s">
        <v>177</v>
      </c>
      <c r="D248" s="19">
        <v>3577.0</v>
      </c>
      <c r="E248" s="20">
        <v>0.0</v>
      </c>
      <c r="F248" s="21">
        <f t="shared" si="1"/>
        <v>0</v>
      </c>
      <c r="G248" s="24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>
      <c r="A249" s="16"/>
      <c r="B249" s="22" t="s">
        <v>180</v>
      </c>
      <c r="C249" s="25" t="s">
        <v>92</v>
      </c>
      <c r="D249" s="19">
        <v>0.0</v>
      </c>
      <c r="E249" s="20">
        <v>0.0</v>
      </c>
      <c r="F249" s="21">
        <f t="shared" si="1"/>
        <v>0</v>
      </c>
      <c r="G249" s="24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>
      <c r="A250" s="16"/>
      <c r="B250" s="22" t="s">
        <v>182</v>
      </c>
      <c r="C250" s="23" t="s">
        <v>183</v>
      </c>
      <c r="D250" s="19">
        <v>0.0</v>
      </c>
      <c r="E250" s="20">
        <v>0.0</v>
      </c>
      <c r="F250" s="21">
        <f t="shared" si="1"/>
        <v>0</v>
      </c>
      <c r="G250" s="24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>
      <c r="A251" s="16"/>
      <c r="B251" s="22" t="s">
        <v>182</v>
      </c>
      <c r="C251" s="23" t="s">
        <v>184</v>
      </c>
      <c r="D251" s="19">
        <v>0.0</v>
      </c>
      <c r="E251" s="20">
        <v>0.0</v>
      </c>
      <c r="F251" s="21">
        <f t="shared" si="1"/>
        <v>0</v>
      </c>
      <c r="G251" s="24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>
      <c r="A252" s="16"/>
      <c r="B252" s="22" t="s">
        <v>182</v>
      </c>
      <c r="C252" s="23" t="s">
        <v>185</v>
      </c>
      <c r="D252" s="19">
        <v>0.0</v>
      </c>
      <c r="E252" s="20">
        <v>0.0</v>
      </c>
      <c r="F252" s="21">
        <f t="shared" si="1"/>
        <v>0</v>
      </c>
      <c r="G252" s="24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>
      <c r="A253" s="16"/>
      <c r="B253" s="22" t="s">
        <v>182</v>
      </c>
      <c r="C253" s="39" t="s">
        <v>186</v>
      </c>
      <c r="D253" s="19">
        <v>0.0</v>
      </c>
      <c r="E253" s="20">
        <v>0.0</v>
      </c>
      <c r="F253" s="21">
        <f t="shared" si="1"/>
        <v>0</v>
      </c>
      <c r="G253" s="2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>
      <c r="A254" s="16"/>
      <c r="B254" s="22" t="s">
        <v>187</v>
      </c>
      <c r="C254" s="23" t="s">
        <v>188</v>
      </c>
      <c r="D254" s="19">
        <v>2908045.0</v>
      </c>
      <c r="E254" s="20">
        <v>0.0</v>
      </c>
      <c r="F254" s="21">
        <f t="shared" si="1"/>
        <v>0</v>
      </c>
      <c r="G254" s="2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>
      <c r="A255" s="16"/>
      <c r="B255" s="22" t="s">
        <v>189</v>
      </c>
      <c r="C255" s="23" t="s">
        <v>190</v>
      </c>
      <c r="D255" s="19">
        <v>0.0</v>
      </c>
      <c r="E255" s="20">
        <v>0.0</v>
      </c>
      <c r="F255" s="21">
        <f t="shared" si="1"/>
        <v>0</v>
      </c>
      <c r="G255" s="24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>
      <c r="A256" s="16"/>
      <c r="B256" s="22" t="s">
        <v>191</v>
      </c>
      <c r="C256" s="23" t="s">
        <v>190</v>
      </c>
      <c r="D256" s="19">
        <v>0.0</v>
      </c>
      <c r="E256" s="20">
        <v>0.0</v>
      </c>
      <c r="F256" s="21">
        <f t="shared" si="1"/>
        <v>0</v>
      </c>
      <c r="G256" s="24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>
      <c r="A257" s="2"/>
      <c r="B257" s="22" t="s">
        <v>192</v>
      </c>
      <c r="C257" s="23" t="s">
        <v>126</v>
      </c>
      <c r="D257" s="19">
        <v>16507.0</v>
      </c>
      <c r="E257" s="20">
        <v>0.0</v>
      </c>
      <c r="F257" s="21">
        <f t="shared" si="1"/>
        <v>0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>
      <c r="A258" s="2"/>
      <c r="B258" s="22" t="s">
        <v>193</v>
      </c>
      <c r="C258" s="25" t="s">
        <v>84</v>
      </c>
      <c r="D258" s="19">
        <v>86994.0</v>
      </c>
      <c r="E258" s="20">
        <v>0.0</v>
      </c>
      <c r="F258" s="21">
        <f t="shared" si="1"/>
        <v>0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>
      <c r="A259" s="2"/>
      <c r="B259" s="22" t="s">
        <v>193</v>
      </c>
      <c r="C259" s="25" t="s">
        <v>86</v>
      </c>
      <c r="D259" s="19">
        <v>47847.0</v>
      </c>
      <c r="E259" s="20">
        <v>0.0</v>
      </c>
      <c r="F259" s="21">
        <f t="shared" si="1"/>
        <v>0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>
      <c r="A260" s="2"/>
      <c r="B260" s="22" t="s">
        <v>193</v>
      </c>
      <c r="C260" s="25" t="s">
        <v>88</v>
      </c>
      <c r="D260" s="19">
        <v>34798.0</v>
      </c>
      <c r="E260" s="20">
        <v>0.0</v>
      </c>
      <c r="F260" s="21">
        <f t="shared" si="1"/>
        <v>0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>
      <c r="A261" s="2"/>
      <c r="B261" s="22" t="s">
        <v>193</v>
      </c>
      <c r="C261" s="23" t="s">
        <v>194</v>
      </c>
      <c r="D261" s="19">
        <v>0.0</v>
      </c>
      <c r="E261" s="20">
        <v>0.0</v>
      </c>
      <c r="F261" s="21">
        <f t="shared" si="1"/>
        <v>0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>
      <c r="A262" s="2"/>
      <c r="B262" s="22" t="s">
        <v>193</v>
      </c>
      <c r="C262" s="25" t="s">
        <v>92</v>
      </c>
      <c r="D262" s="19">
        <v>0.0</v>
      </c>
      <c r="E262" s="20">
        <v>0.0</v>
      </c>
      <c r="F262" s="21">
        <f t="shared" si="1"/>
        <v>0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>
      <c r="A263" s="2"/>
      <c r="B263" s="22" t="s">
        <v>193</v>
      </c>
      <c r="C263" s="25" t="s">
        <v>85</v>
      </c>
      <c r="D263" s="19">
        <v>72532.0</v>
      </c>
      <c r="E263" s="20">
        <v>0.0</v>
      </c>
      <c r="F263" s="21">
        <f t="shared" si="1"/>
        <v>0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>
      <c r="A264" s="2"/>
      <c r="B264" s="22" t="s">
        <v>193</v>
      </c>
      <c r="C264" s="25" t="s">
        <v>89</v>
      </c>
      <c r="D264" s="19">
        <v>0.0</v>
      </c>
      <c r="E264" s="20">
        <v>0.0</v>
      </c>
      <c r="F264" s="21">
        <f t="shared" si="1"/>
        <v>0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>
      <c r="A265" s="2"/>
      <c r="B265" s="22" t="s">
        <v>193</v>
      </c>
      <c r="C265" s="25" t="s">
        <v>90</v>
      </c>
      <c r="D265" s="19">
        <v>0.0</v>
      </c>
      <c r="E265" s="20">
        <v>0.0</v>
      </c>
      <c r="F265" s="21">
        <f t="shared" si="1"/>
        <v>0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>
      <c r="A266" s="2"/>
      <c r="B266" s="22" t="s">
        <v>193</v>
      </c>
      <c r="C266" s="25" t="s">
        <v>195</v>
      </c>
      <c r="D266" s="19">
        <v>0.0</v>
      </c>
      <c r="E266" s="20">
        <v>0.0</v>
      </c>
      <c r="F266" s="21">
        <f t="shared" si="1"/>
        <v>0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>
      <c r="A267" s="2"/>
      <c r="B267" s="22" t="s">
        <v>193</v>
      </c>
      <c r="C267" s="25" t="s">
        <v>196</v>
      </c>
      <c r="D267" s="19">
        <v>48970.0</v>
      </c>
      <c r="E267" s="20">
        <v>0.0</v>
      </c>
      <c r="F267" s="21">
        <f t="shared" si="1"/>
        <v>0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>
      <c r="A268" s="2"/>
      <c r="B268" s="22" t="s">
        <v>193</v>
      </c>
      <c r="C268" s="25" t="s">
        <v>197</v>
      </c>
      <c r="D268" s="19">
        <v>159569.0</v>
      </c>
      <c r="E268" s="20">
        <v>0.0</v>
      </c>
      <c r="F268" s="21">
        <f t="shared" si="1"/>
        <v>0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>
      <c r="A269" s="2"/>
      <c r="B269" s="22" t="s">
        <v>193</v>
      </c>
      <c r="C269" s="40" t="s">
        <v>198</v>
      </c>
      <c r="D269" s="19">
        <v>665449.0</v>
      </c>
      <c r="E269" s="20">
        <v>0.0</v>
      </c>
      <c r="F269" s="21">
        <f t="shared" si="1"/>
        <v>0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>
      <c r="A1001" s="2"/>
      <c r="B1001" s="2"/>
      <c r="C1001" s="3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  <row r="1002">
      <c r="A1002" s="2"/>
      <c r="B1002" s="2"/>
      <c r="C1002" s="3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</row>
    <row r="1003">
      <c r="A1003" s="2"/>
      <c r="B1003" s="2"/>
      <c r="C1003" s="3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</row>
    <row r="1004">
      <c r="A1004" s="2"/>
      <c r="B1004" s="2"/>
      <c r="C1004" s="3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</row>
    <row r="1005">
      <c r="A1005" s="2"/>
      <c r="B1005" s="2"/>
      <c r="C1005" s="3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</row>
    <row r="1006">
      <c r="A1006" s="2"/>
      <c r="B1006" s="2"/>
      <c r="C1006" s="3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</row>
    <row r="1007">
      <c r="A1007" s="2"/>
      <c r="B1007" s="2"/>
      <c r="C1007" s="3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</row>
    <row r="1008">
      <c r="A1008" s="2"/>
      <c r="B1008" s="2"/>
      <c r="C1008" s="3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</row>
    <row r="1009">
      <c r="A1009" s="2"/>
      <c r="B1009" s="2"/>
      <c r="C1009" s="3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</row>
  </sheetData>
  <autoFilter ref="$A$9:$X$269">
    <sortState ref="A9:X269">
      <sortCondition ref="B9:B269"/>
    </sortState>
  </autoFilter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2" width="8.63"/>
    <col customWidth="1" min="3" max="3" width="49.75"/>
    <col customWidth="1" min="4" max="4" width="28.0"/>
    <col customWidth="1" min="5" max="5" width="11.88"/>
    <col customWidth="1" min="6" max="6" width="10.38"/>
    <col customWidth="1" min="7" max="26" width="8.0"/>
  </cols>
  <sheetData>
    <row r="1" ht="18.0" customHeight="1">
      <c r="A1" s="3"/>
      <c r="B1" s="41" t="s">
        <v>199</v>
      </c>
      <c r="E1" s="4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8.25" customHeight="1">
      <c r="A2" s="3"/>
      <c r="B2" s="41"/>
      <c r="C2" s="43"/>
      <c r="D2" s="43"/>
      <c r="E2" s="4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75" customHeight="1">
      <c r="A3" s="3"/>
      <c r="B3" s="44" t="s">
        <v>200</v>
      </c>
      <c r="C3" s="45"/>
      <c r="D3" s="46"/>
      <c r="E3" s="4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8.75" customHeight="1">
      <c r="A4" s="3"/>
      <c r="B4" s="47" t="s">
        <v>201</v>
      </c>
      <c r="C4" s="48"/>
      <c r="D4" s="49"/>
      <c r="E4" s="4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"/>
      <c r="B5" s="50" t="s">
        <v>202</v>
      </c>
      <c r="C5" s="51" t="s">
        <v>203</v>
      </c>
      <c r="D5" s="52">
        <f>'Вложения'!F1</f>
        <v>0</v>
      </c>
      <c r="E5" s="4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3"/>
      <c r="B6" s="53"/>
      <c r="C6" s="54" t="s">
        <v>204</v>
      </c>
      <c r="D6" s="55">
        <v>20000.0</v>
      </c>
      <c r="E6" s="4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"/>
      <c r="B7" s="53"/>
      <c r="C7" s="54" t="s">
        <v>205</v>
      </c>
      <c r="D7" s="56">
        <v>5000.0</v>
      </c>
      <c r="E7" s="4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3"/>
      <c r="B8" s="53"/>
      <c r="C8" s="57" t="s">
        <v>206</v>
      </c>
      <c r="D8" s="58">
        <v>20000.0</v>
      </c>
      <c r="E8" s="4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3"/>
      <c r="B9" s="59"/>
      <c r="C9" s="60" t="s">
        <v>207</v>
      </c>
      <c r="D9" s="61">
        <f>SUM(D5:D8)</f>
        <v>45000</v>
      </c>
      <c r="E9" s="42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/>
      <c r="B10" s="50" t="s">
        <v>208</v>
      </c>
      <c r="C10" s="51" t="s">
        <v>209</v>
      </c>
      <c r="D10" s="62">
        <v>10000.0</v>
      </c>
      <c r="E10" s="6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53"/>
      <c r="C11" s="64" t="s">
        <v>210</v>
      </c>
      <c r="D11" s="56">
        <f>15*2500</f>
        <v>37500</v>
      </c>
      <c r="E11" s="4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53"/>
      <c r="C12" s="54" t="s">
        <v>211</v>
      </c>
      <c r="D12" s="55">
        <v>10000.0</v>
      </c>
      <c r="E12" s="4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3"/>
      <c r="B13" s="53"/>
      <c r="C13" s="54" t="s">
        <v>212</v>
      </c>
      <c r="D13" s="55">
        <v>40000.0</v>
      </c>
      <c r="E13" s="4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53"/>
      <c r="C14" s="54" t="s">
        <v>213</v>
      </c>
      <c r="D14" s="65">
        <v>2.0</v>
      </c>
      <c r="E14" s="4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53"/>
      <c r="C15" s="54" t="s">
        <v>214</v>
      </c>
      <c r="D15" s="55">
        <v>5000.0</v>
      </c>
      <c r="E15" s="4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53"/>
      <c r="C16" s="54" t="s">
        <v>215</v>
      </c>
      <c r="D16" s="55">
        <v>5000.0</v>
      </c>
      <c r="E16" s="4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53"/>
      <c r="C17" s="66" t="s">
        <v>216</v>
      </c>
      <c r="D17" s="67">
        <v>6552.0</v>
      </c>
      <c r="E17" s="4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3"/>
      <c r="B18" s="59"/>
      <c r="C18" s="60" t="s">
        <v>217</v>
      </c>
      <c r="D18" s="61">
        <f>D10+D11+D12+D13*D14+D15+D16+D17</f>
        <v>154052</v>
      </c>
      <c r="E18" s="42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50" t="s">
        <v>218</v>
      </c>
      <c r="C19" s="51" t="s">
        <v>219</v>
      </c>
      <c r="D19" s="68">
        <v>5.0</v>
      </c>
      <c r="E19" s="4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31.5" customHeight="1">
      <c r="A20" s="3"/>
      <c r="B20" s="53"/>
      <c r="C20" s="54" t="s">
        <v>220</v>
      </c>
      <c r="D20" s="65">
        <f>3*12*60/D19</f>
        <v>432</v>
      </c>
      <c r="E20" s="4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"/>
      <c r="B21" s="53"/>
      <c r="C21" s="69" t="s">
        <v>221</v>
      </c>
      <c r="D21" s="55">
        <v>250.0</v>
      </c>
      <c r="E21" s="42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39.0" customHeight="1">
      <c r="A22" s="3"/>
      <c r="B22" s="53"/>
      <c r="C22" s="54" t="s">
        <v>222</v>
      </c>
      <c r="D22" s="70">
        <v>0.095</v>
      </c>
      <c r="E22" s="42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44.25" customHeight="1">
      <c r="A23" s="3"/>
      <c r="B23" s="53"/>
      <c r="C23" s="57" t="s">
        <v>223</v>
      </c>
      <c r="D23" s="71">
        <f>D20*D22</f>
        <v>41.04</v>
      </c>
      <c r="E23" s="42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"/>
      <c r="B24" s="59"/>
      <c r="C24" s="60" t="s">
        <v>224</v>
      </c>
      <c r="D24" s="61">
        <f>D23*D21</f>
        <v>10260</v>
      </c>
      <c r="E24" s="4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"/>
      <c r="B25" s="72"/>
      <c r="C25" s="73"/>
      <c r="D25" s="74"/>
      <c r="E25" s="4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9.5" customHeight="1">
      <c r="A26" s="3"/>
      <c r="B26" s="75" t="s">
        <v>225</v>
      </c>
      <c r="C26" s="76"/>
      <c r="D26" s="77"/>
      <c r="E26" s="42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7.75" customHeight="1">
      <c r="A27" s="3"/>
      <c r="B27" s="50" t="s">
        <v>226</v>
      </c>
      <c r="C27" s="51" t="s">
        <v>227</v>
      </c>
      <c r="D27" s="68">
        <v>0.0</v>
      </c>
      <c r="E27" s="4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6.25" customHeight="1">
      <c r="A28" s="3"/>
      <c r="B28" s="53"/>
      <c r="C28" s="54" t="s">
        <v>228</v>
      </c>
      <c r="D28" s="56">
        <v>0.0</v>
      </c>
      <c r="E28" s="42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7.0" customHeight="1">
      <c r="A29" s="3"/>
      <c r="B29" s="53"/>
      <c r="C29" s="57" t="s">
        <v>229</v>
      </c>
      <c r="D29" s="78">
        <v>0.0</v>
      </c>
      <c r="E29" s="4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32.25" customHeight="1">
      <c r="A30" s="3"/>
      <c r="B30" s="59"/>
      <c r="C30" s="60" t="s">
        <v>230</v>
      </c>
      <c r="D30" s="61">
        <f>SUM(D27:D29)</f>
        <v>0</v>
      </c>
      <c r="E30" s="4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7.0" customHeight="1">
      <c r="A31" s="3"/>
      <c r="B31" s="50" t="s">
        <v>231</v>
      </c>
      <c r="C31" s="51" t="s">
        <v>232</v>
      </c>
      <c r="D31" s="52">
        <f t="shared" ref="D31:D33" si="1">D27*2</f>
        <v>0</v>
      </c>
      <c r="E31" s="4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6.25" customHeight="1">
      <c r="A32" s="3"/>
      <c r="B32" s="53"/>
      <c r="C32" s="54" t="s">
        <v>233</v>
      </c>
      <c r="D32" s="65">
        <f t="shared" si="1"/>
        <v>0</v>
      </c>
      <c r="E32" s="4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7.0" customHeight="1">
      <c r="A33" s="3"/>
      <c r="B33" s="53"/>
      <c r="C33" s="57" t="s">
        <v>234</v>
      </c>
      <c r="D33" s="71">
        <f t="shared" si="1"/>
        <v>0</v>
      </c>
      <c r="E33" s="4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59"/>
      <c r="C34" s="60" t="s">
        <v>235</v>
      </c>
      <c r="D34" s="61">
        <f>SUM(D31:D33)</f>
        <v>0</v>
      </c>
      <c r="E34" s="4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5.25" customHeight="1">
      <c r="A35" s="3"/>
      <c r="B35" s="72"/>
      <c r="C35" s="3"/>
      <c r="D35" s="79"/>
      <c r="E35" s="4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80"/>
      <c r="C36" s="81" t="s">
        <v>236</v>
      </c>
      <c r="D36" s="82"/>
      <c r="E36" s="4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83" t="s">
        <v>237</v>
      </c>
      <c r="C37" s="84" t="s">
        <v>238</v>
      </c>
      <c r="D37" s="85">
        <f>D9</f>
        <v>45000</v>
      </c>
      <c r="E37" s="4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86"/>
      <c r="C38" s="87" t="s">
        <v>239</v>
      </c>
      <c r="D38" s="88">
        <f>D18+D30</f>
        <v>154052</v>
      </c>
      <c r="E38" s="4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89"/>
      <c r="C39" s="87" t="s">
        <v>240</v>
      </c>
      <c r="D39" s="88">
        <f>D38/30</f>
        <v>5135.066667</v>
      </c>
      <c r="E39" s="4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90" t="s">
        <v>241</v>
      </c>
      <c r="C40" s="91" t="s">
        <v>242</v>
      </c>
      <c r="D40" s="92">
        <f>D24+D34/30</f>
        <v>10260</v>
      </c>
      <c r="E40" s="42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93"/>
      <c r="C41" s="3" t="s">
        <v>243</v>
      </c>
      <c r="D41" s="88">
        <f>D40*30</f>
        <v>307800</v>
      </c>
      <c r="E41" s="42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93"/>
      <c r="C42" s="3"/>
      <c r="D42" s="88"/>
      <c r="E42" s="42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94"/>
      <c r="C43" s="73"/>
      <c r="D43" s="95"/>
      <c r="E43" s="4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96" t="s">
        <v>244</v>
      </c>
      <c r="C44" s="3" t="s">
        <v>245</v>
      </c>
      <c r="D44" s="88">
        <f>D40-D39</f>
        <v>5124.933333</v>
      </c>
      <c r="E44" s="4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93"/>
      <c r="C45" s="3" t="s">
        <v>246</v>
      </c>
      <c r="D45" s="88">
        <f>D44*30</f>
        <v>153748</v>
      </c>
      <c r="E45" s="4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93"/>
      <c r="C46" s="3" t="s">
        <v>247</v>
      </c>
      <c r="D46" s="88">
        <f>D37/D45</f>
        <v>0.2926867341</v>
      </c>
      <c r="E46" s="4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94"/>
      <c r="C47" s="73"/>
      <c r="D47" s="95"/>
      <c r="E47" s="4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97"/>
      <c r="C48" s="98"/>
      <c r="D48" s="99"/>
      <c r="E48" s="4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80"/>
      <c r="C49" s="100" t="s">
        <v>248</v>
      </c>
      <c r="D49" s="101"/>
      <c r="E49" s="4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34.5" customHeight="1">
      <c r="A50" s="3"/>
      <c r="B50" s="102" t="s">
        <v>249</v>
      </c>
      <c r="C50" s="3" t="s">
        <v>250</v>
      </c>
      <c r="D50" s="88">
        <f>D45*(12-D46)</f>
        <v>1799976</v>
      </c>
      <c r="E50" s="4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7.75" customHeight="1">
      <c r="A51" s="3"/>
      <c r="B51" s="93"/>
      <c r="C51" s="3" t="s">
        <v>251</v>
      </c>
      <c r="D51" s="88">
        <f>12*D45+D50</f>
        <v>3644952</v>
      </c>
      <c r="E51" s="4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93"/>
      <c r="C52" s="3" t="s">
        <v>252</v>
      </c>
      <c r="D52" s="88">
        <f>12*D45+D51</f>
        <v>5489928</v>
      </c>
      <c r="E52" s="4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94"/>
      <c r="C53" s="73" t="s">
        <v>253</v>
      </c>
      <c r="D53" s="95">
        <f>12*D45+D52</f>
        <v>7334904</v>
      </c>
      <c r="E53" s="42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5.25" customHeight="1">
      <c r="A54" s="3"/>
      <c r="B54" s="103"/>
      <c r="C54" s="3"/>
      <c r="D54" s="79"/>
      <c r="E54" s="42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104" t="s">
        <v>254</v>
      </c>
      <c r="E55" s="42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104" t="s">
        <v>255</v>
      </c>
      <c r="E56" s="103"/>
      <c r="F56" s="10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104" t="s">
        <v>256</v>
      </c>
      <c r="E57" s="103"/>
      <c r="F57" s="10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103"/>
      <c r="C58" s="3"/>
      <c r="D58" s="79"/>
      <c r="E58" s="103"/>
      <c r="F58" s="10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103"/>
      <c r="C59" s="3"/>
      <c r="D59" s="79"/>
      <c r="E59" s="4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103"/>
      <c r="C60" s="3"/>
      <c r="D60" s="79"/>
      <c r="E60" s="4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103"/>
      <c r="C61" s="3"/>
      <c r="D61" s="79"/>
      <c r="E61" s="42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103"/>
      <c r="C62" s="3"/>
      <c r="D62" s="79"/>
      <c r="E62" s="4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103"/>
      <c r="C63" s="3"/>
      <c r="D63" s="79"/>
      <c r="E63" s="42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103"/>
      <c r="C64" s="3"/>
      <c r="D64" s="79"/>
      <c r="E64" s="42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103"/>
      <c r="C65" s="3"/>
      <c r="D65" s="79"/>
      <c r="E65" s="42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103"/>
      <c r="C66" s="3"/>
      <c r="D66" s="79"/>
      <c r="E66" s="42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103"/>
      <c r="C67" s="3"/>
      <c r="D67" s="79"/>
      <c r="E67" s="42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103"/>
      <c r="C68" s="3"/>
      <c r="D68" s="79"/>
      <c r="E68" s="42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103"/>
      <c r="C69" s="3"/>
      <c r="D69" s="79"/>
      <c r="E69" s="42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103"/>
      <c r="C70" s="3"/>
      <c r="D70" s="79"/>
      <c r="E70" s="42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103"/>
      <c r="C71" s="3"/>
      <c r="D71" s="79"/>
      <c r="E71" s="42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103"/>
      <c r="C72" s="3"/>
      <c r="D72" s="79"/>
      <c r="E72" s="42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103"/>
      <c r="C73" s="3"/>
      <c r="D73" s="79"/>
      <c r="E73" s="42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103"/>
      <c r="C74" s="3"/>
      <c r="D74" s="79"/>
      <c r="E74" s="42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103"/>
      <c r="C75" s="3"/>
      <c r="D75" s="79"/>
      <c r="E75" s="42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103"/>
      <c r="C76" s="3"/>
      <c r="D76" s="79"/>
      <c r="E76" s="42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103"/>
      <c r="C77" s="3"/>
      <c r="D77" s="79"/>
      <c r="E77" s="42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103"/>
      <c r="C78" s="3"/>
      <c r="D78" s="79"/>
      <c r="E78" s="42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103"/>
      <c r="C79" s="3"/>
      <c r="D79" s="79"/>
      <c r="E79" s="42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103"/>
      <c r="C80" s="3"/>
      <c r="D80" s="79"/>
      <c r="E80" s="42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103"/>
      <c r="C81" s="3"/>
      <c r="D81" s="79"/>
      <c r="E81" s="42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103"/>
      <c r="C82" s="3"/>
      <c r="D82" s="79"/>
      <c r="E82" s="42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103"/>
      <c r="C83" s="3"/>
      <c r="D83" s="79"/>
      <c r="E83" s="42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103"/>
      <c r="C84" s="3"/>
      <c r="D84" s="79"/>
      <c r="E84" s="42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103"/>
      <c r="C85" s="3"/>
      <c r="D85" s="79"/>
      <c r="E85" s="42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103"/>
      <c r="C86" s="3"/>
      <c r="D86" s="79"/>
      <c r="E86" s="4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103"/>
      <c r="C87" s="3"/>
      <c r="D87" s="79"/>
      <c r="E87" s="4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103"/>
      <c r="C88" s="3"/>
      <c r="D88" s="79"/>
      <c r="E88" s="4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103"/>
      <c r="C89" s="3"/>
      <c r="D89" s="79"/>
      <c r="E89" s="42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103"/>
      <c r="C90" s="3"/>
      <c r="D90" s="79"/>
      <c r="E90" s="42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103"/>
      <c r="C91" s="3"/>
      <c r="D91" s="79"/>
      <c r="E91" s="42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103"/>
      <c r="C92" s="3"/>
      <c r="D92" s="79"/>
      <c r="E92" s="42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103"/>
      <c r="C93" s="3"/>
      <c r="D93" s="79"/>
      <c r="E93" s="4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103"/>
      <c r="C94" s="3"/>
      <c r="D94" s="79"/>
      <c r="E94" s="4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103"/>
      <c r="C95" s="3"/>
      <c r="D95" s="79"/>
      <c r="E95" s="4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103"/>
      <c r="C96" s="3"/>
      <c r="D96" s="79"/>
      <c r="E96" s="42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103"/>
      <c r="C97" s="3"/>
      <c r="D97" s="79"/>
      <c r="E97" s="42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103"/>
      <c r="C98" s="3"/>
      <c r="D98" s="79"/>
      <c r="E98" s="42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103"/>
      <c r="C99" s="3"/>
      <c r="D99" s="79"/>
      <c r="E99" s="42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103"/>
      <c r="C100" s="3"/>
      <c r="D100" s="79"/>
      <c r="E100" s="4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103"/>
      <c r="C101" s="3"/>
      <c r="D101" s="79"/>
      <c r="E101" s="4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103"/>
      <c r="C102" s="3"/>
      <c r="D102" s="79"/>
      <c r="E102" s="4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103"/>
      <c r="C103" s="3"/>
      <c r="D103" s="79"/>
      <c r="E103" s="4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103"/>
      <c r="C104" s="3"/>
      <c r="D104" s="79"/>
      <c r="E104" s="4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103"/>
      <c r="C105" s="3"/>
      <c r="D105" s="79"/>
      <c r="E105" s="42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103"/>
      <c r="C106" s="3"/>
      <c r="D106" s="79"/>
      <c r="E106" s="42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103"/>
      <c r="C107" s="3"/>
      <c r="D107" s="79"/>
      <c r="E107" s="42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103"/>
      <c r="C108" s="3"/>
      <c r="D108" s="79"/>
      <c r="E108" s="42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103"/>
      <c r="C109" s="3"/>
      <c r="D109" s="79"/>
      <c r="E109" s="42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103"/>
      <c r="C110" s="3"/>
      <c r="D110" s="79"/>
      <c r="E110" s="42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103"/>
      <c r="C111" s="3"/>
      <c r="D111" s="79"/>
      <c r="E111" s="42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103"/>
      <c r="C112" s="3"/>
      <c r="D112" s="79"/>
      <c r="E112" s="42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103"/>
      <c r="C113" s="3"/>
      <c r="D113" s="79"/>
      <c r="E113" s="42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103"/>
      <c r="C114" s="3"/>
      <c r="D114" s="79"/>
      <c r="E114" s="4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103"/>
      <c r="C115" s="3"/>
      <c r="D115" s="79"/>
      <c r="E115" s="42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103"/>
      <c r="C116" s="3"/>
      <c r="D116" s="79"/>
      <c r="E116" s="4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103"/>
      <c r="C117" s="3"/>
      <c r="D117" s="79"/>
      <c r="E117" s="42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103"/>
      <c r="C118" s="3"/>
      <c r="D118" s="79"/>
      <c r="E118" s="42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103"/>
      <c r="C119" s="3"/>
      <c r="D119" s="79"/>
      <c r="E119" s="42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103"/>
      <c r="C120" s="3"/>
      <c r="D120" s="79"/>
      <c r="E120" s="42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103"/>
      <c r="C121" s="3"/>
      <c r="D121" s="79"/>
      <c r="E121" s="4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103"/>
      <c r="C122" s="3"/>
      <c r="D122" s="79"/>
      <c r="E122" s="42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103"/>
      <c r="C123" s="3"/>
      <c r="D123" s="79"/>
      <c r="E123" s="4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103"/>
      <c r="C124" s="3"/>
      <c r="D124" s="79"/>
      <c r="E124" s="42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103"/>
      <c r="C125" s="3"/>
      <c r="D125" s="79"/>
      <c r="E125" s="42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103"/>
      <c r="C126" s="3"/>
      <c r="D126" s="79"/>
      <c r="E126" s="42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103"/>
      <c r="C127" s="3"/>
      <c r="D127" s="79"/>
      <c r="E127" s="42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103"/>
      <c r="C128" s="3"/>
      <c r="D128" s="79"/>
      <c r="E128" s="42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103"/>
      <c r="C129" s="3"/>
      <c r="D129" s="79"/>
      <c r="E129" s="42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103"/>
      <c r="C130" s="3"/>
      <c r="D130" s="79"/>
      <c r="E130" s="42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103"/>
      <c r="C131" s="3"/>
      <c r="D131" s="79"/>
      <c r="E131" s="4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103"/>
      <c r="C132" s="3"/>
      <c r="D132" s="79"/>
      <c r="E132" s="42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103"/>
      <c r="C133" s="3"/>
      <c r="D133" s="79"/>
      <c r="E133" s="42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103"/>
      <c r="C134" s="3"/>
      <c r="D134" s="79"/>
      <c r="E134" s="42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103"/>
      <c r="C135" s="3"/>
      <c r="D135" s="79"/>
      <c r="E135" s="42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103"/>
      <c r="C136" s="3"/>
      <c r="D136" s="79"/>
      <c r="E136" s="42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103"/>
      <c r="C137" s="3"/>
      <c r="D137" s="79"/>
      <c r="E137" s="42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103"/>
      <c r="C138" s="3"/>
      <c r="D138" s="79"/>
      <c r="E138" s="42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103"/>
      <c r="C139" s="3"/>
      <c r="D139" s="79"/>
      <c r="E139" s="42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103"/>
      <c r="C140" s="3"/>
      <c r="D140" s="79"/>
      <c r="E140" s="42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103"/>
      <c r="C141" s="3"/>
      <c r="D141" s="79"/>
      <c r="E141" s="42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103"/>
      <c r="C142" s="3"/>
      <c r="D142" s="79"/>
      <c r="E142" s="4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103"/>
      <c r="C143" s="3"/>
      <c r="D143" s="79"/>
      <c r="E143" s="42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103"/>
      <c r="C144" s="3"/>
      <c r="D144" s="79"/>
      <c r="E144" s="42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103"/>
      <c r="C145" s="3"/>
      <c r="D145" s="79"/>
      <c r="E145" s="42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103"/>
      <c r="C146" s="3"/>
      <c r="D146" s="79"/>
      <c r="E146" s="42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103"/>
      <c r="C147" s="3"/>
      <c r="D147" s="79"/>
      <c r="E147" s="42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103"/>
      <c r="C148" s="3"/>
      <c r="D148" s="79"/>
      <c r="E148" s="42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103"/>
      <c r="C149" s="3"/>
      <c r="D149" s="79"/>
      <c r="E149" s="42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103"/>
      <c r="C150" s="3"/>
      <c r="D150" s="79"/>
      <c r="E150" s="42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103"/>
      <c r="C151" s="3"/>
      <c r="D151" s="79"/>
      <c r="E151" s="42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103"/>
      <c r="C152" s="3"/>
      <c r="D152" s="79"/>
      <c r="E152" s="42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103"/>
      <c r="C153" s="3"/>
      <c r="D153" s="79"/>
      <c r="E153" s="42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103"/>
      <c r="C154" s="3"/>
      <c r="D154" s="79"/>
      <c r="E154" s="42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103"/>
      <c r="C155" s="3"/>
      <c r="D155" s="79"/>
      <c r="E155" s="42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103"/>
      <c r="C156" s="3"/>
      <c r="D156" s="79"/>
      <c r="E156" s="4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103"/>
      <c r="C157" s="3"/>
      <c r="D157" s="79"/>
      <c r="E157" s="42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103"/>
      <c r="C158" s="3"/>
      <c r="D158" s="79"/>
      <c r="E158" s="4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103"/>
      <c r="C159" s="3"/>
      <c r="D159" s="79"/>
      <c r="E159" s="42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103"/>
      <c r="C160" s="3"/>
      <c r="D160" s="79"/>
      <c r="E160" s="42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103"/>
      <c r="C161" s="3"/>
      <c r="D161" s="79"/>
      <c r="E161" s="42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103"/>
      <c r="C162" s="3"/>
      <c r="D162" s="79"/>
      <c r="E162" s="42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103"/>
      <c r="C163" s="3"/>
      <c r="D163" s="79"/>
      <c r="E163" s="4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103"/>
      <c r="C164" s="3"/>
      <c r="D164" s="79"/>
      <c r="E164" s="4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103"/>
      <c r="C165" s="3"/>
      <c r="D165" s="79"/>
      <c r="E165" s="4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103"/>
      <c r="C166" s="3"/>
      <c r="D166" s="79"/>
      <c r="E166" s="42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103"/>
      <c r="C167" s="3"/>
      <c r="D167" s="79"/>
      <c r="E167" s="4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103"/>
      <c r="C168" s="3"/>
      <c r="D168" s="79"/>
      <c r="E168" s="42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103"/>
      <c r="C169" s="3"/>
      <c r="D169" s="79"/>
      <c r="E169" s="42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103"/>
      <c r="C170" s="3"/>
      <c r="D170" s="79"/>
      <c r="E170" s="4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103"/>
      <c r="C171" s="3"/>
      <c r="D171" s="79"/>
      <c r="E171" s="4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103"/>
      <c r="C172" s="3"/>
      <c r="D172" s="79"/>
      <c r="E172" s="42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103"/>
      <c r="C173" s="3"/>
      <c r="D173" s="79"/>
      <c r="E173" s="42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103"/>
      <c r="C174" s="3"/>
      <c r="D174" s="79"/>
      <c r="E174" s="4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103"/>
      <c r="C175" s="3"/>
      <c r="D175" s="79"/>
      <c r="E175" s="42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103"/>
      <c r="C176" s="3"/>
      <c r="D176" s="79"/>
      <c r="E176" s="42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103"/>
      <c r="C177" s="3"/>
      <c r="D177" s="79"/>
      <c r="E177" s="42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103"/>
      <c r="C178" s="3"/>
      <c r="D178" s="79"/>
      <c r="E178" s="42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103"/>
      <c r="C179" s="3"/>
      <c r="D179" s="79"/>
      <c r="E179" s="42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103"/>
      <c r="C180" s="3"/>
      <c r="D180" s="79"/>
      <c r="E180" s="42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103"/>
      <c r="C181" s="3"/>
      <c r="D181" s="79"/>
      <c r="E181" s="42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103"/>
      <c r="C182" s="3"/>
      <c r="D182" s="79"/>
      <c r="E182" s="42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103"/>
      <c r="C183" s="3"/>
      <c r="D183" s="79"/>
      <c r="E183" s="42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103"/>
      <c r="C184" s="3"/>
      <c r="D184" s="79"/>
      <c r="E184" s="42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103"/>
      <c r="C185" s="3"/>
      <c r="D185" s="79"/>
      <c r="E185" s="42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103"/>
      <c r="C186" s="3"/>
      <c r="D186" s="79"/>
      <c r="E186" s="42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103"/>
      <c r="C187" s="3"/>
      <c r="D187" s="79"/>
      <c r="E187" s="42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103"/>
      <c r="C188" s="3"/>
      <c r="D188" s="79"/>
      <c r="E188" s="42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103"/>
      <c r="C189" s="3"/>
      <c r="D189" s="79"/>
      <c r="E189" s="42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103"/>
      <c r="C190" s="3"/>
      <c r="D190" s="79"/>
      <c r="E190" s="42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103"/>
      <c r="C191" s="3"/>
      <c r="D191" s="79"/>
      <c r="E191" s="42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103"/>
      <c r="C192" s="3"/>
      <c r="D192" s="79"/>
      <c r="E192" s="42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103"/>
      <c r="C193" s="3"/>
      <c r="D193" s="79"/>
      <c r="E193" s="42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103"/>
      <c r="C194" s="3"/>
      <c r="D194" s="79"/>
      <c r="E194" s="4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103"/>
      <c r="C195" s="3"/>
      <c r="D195" s="79"/>
      <c r="E195" s="4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103"/>
      <c r="C196" s="3"/>
      <c r="D196" s="79"/>
      <c r="E196" s="4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103"/>
      <c r="C197" s="3"/>
      <c r="D197" s="79"/>
      <c r="E197" s="4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103"/>
      <c r="C198" s="3"/>
      <c r="D198" s="79"/>
      <c r="E198" s="4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103"/>
      <c r="C199" s="3"/>
      <c r="D199" s="79"/>
      <c r="E199" s="4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103"/>
      <c r="C200" s="3"/>
      <c r="D200" s="79"/>
      <c r="E200" s="4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103"/>
      <c r="C201" s="3"/>
      <c r="D201" s="79"/>
      <c r="E201" s="4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103"/>
      <c r="C202" s="3"/>
      <c r="D202" s="79"/>
      <c r="E202" s="4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103"/>
      <c r="C203" s="3"/>
      <c r="D203" s="79"/>
      <c r="E203" s="4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103"/>
      <c r="C204" s="3"/>
      <c r="D204" s="79"/>
      <c r="E204" s="4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103"/>
      <c r="C205" s="3"/>
      <c r="D205" s="79"/>
      <c r="E205" s="4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103"/>
      <c r="C206" s="3"/>
      <c r="D206" s="79"/>
      <c r="E206" s="4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103"/>
      <c r="C207" s="3"/>
      <c r="D207" s="79"/>
      <c r="E207" s="4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103"/>
      <c r="C208" s="3"/>
      <c r="D208" s="79"/>
      <c r="E208" s="4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103"/>
      <c r="C209" s="3"/>
      <c r="D209" s="79"/>
      <c r="E209" s="4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103"/>
      <c r="C210" s="3"/>
      <c r="D210" s="79"/>
      <c r="E210" s="4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103"/>
      <c r="C211" s="3"/>
      <c r="D211" s="79"/>
      <c r="E211" s="4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103"/>
      <c r="C212" s="3"/>
      <c r="D212" s="79"/>
      <c r="E212" s="4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103"/>
      <c r="C213" s="3"/>
      <c r="D213" s="79"/>
      <c r="E213" s="4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103"/>
      <c r="C214" s="3"/>
      <c r="D214" s="79"/>
      <c r="E214" s="4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103"/>
      <c r="C215" s="3"/>
      <c r="D215" s="79"/>
      <c r="E215" s="4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103"/>
      <c r="C216" s="3"/>
      <c r="D216" s="79"/>
      <c r="E216" s="4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103"/>
      <c r="C217" s="3"/>
      <c r="D217" s="79"/>
      <c r="E217" s="4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103"/>
      <c r="C218" s="3"/>
      <c r="D218" s="79"/>
      <c r="E218" s="4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103"/>
      <c r="C219" s="3"/>
      <c r="D219" s="79"/>
      <c r="E219" s="4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103"/>
      <c r="C220" s="3"/>
      <c r="D220" s="79"/>
      <c r="E220" s="4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103"/>
      <c r="C221" s="3"/>
      <c r="D221" s="79"/>
      <c r="E221" s="4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103"/>
      <c r="C222" s="3"/>
      <c r="D222" s="79"/>
      <c r="E222" s="4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103"/>
      <c r="C223" s="3"/>
      <c r="D223" s="79"/>
      <c r="E223" s="4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103"/>
      <c r="C224" s="3"/>
      <c r="D224" s="79"/>
      <c r="E224" s="4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103"/>
      <c r="C225" s="3"/>
      <c r="D225" s="79"/>
      <c r="E225" s="4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103"/>
      <c r="C226" s="3"/>
      <c r="D226" s="79"/>
      <c r="E226" s="4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103"/>
      <c r="C227" s="3"/>
      <c r="D227" s="79"/>
      <c r="E227" s="4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103"/>
      <c r="C228" s="3"/>
      <c r="D228" s="79"/>
      <c r="E228" s="4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103"/>
      <c r="C229" s="3"/>
      <c r="D229" s="79"/>
      <c r="E229" s="4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103"/>
      <c r="C230" s="3"/>
      <c r="D230" s="79"/>
      <c r="E230" s="4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103"/>
      <c r="C231" s="3"/>
      <c r="D231" s="79"/>
      <c r="E231" s="4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103"/>
      <c r="C232" s="3"/>
      <c r="D232" s="79"/>
      <c r="E232" s="4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103"/>
      <c r="C233" s="3"/>
      <c r="D233" s="79"/>
      <c r="E233" s="4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103"/>
      <c r="C234" s="3"/>
      <c r="D234" s="79"/>
      <c r="E234" s="4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103"/>
      <c r="C235" s="3"/>
      <c r="D235" s="79"/>
      <c r="E235" s="4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103"/>
      <c r="C236" s="3"/>
      <c r="D236" s="79"/>
      <c r="E236" s="4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103"/>
      <c r="C237" s="3"/>
      <c r="D237" s="79"/>
      <c r="E237" s="4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103"/>
      <c r="C238" s="3"/>
      <c r="D238" s="79"/>
      <c r="E238" s="4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103"/>
      <c r="C239" s="3"/>
      <c r="D239" s="79"/>
      <c r="E239" s="4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103"/>
      <c r="C240" s="3"/>
      <c r="D240" s="79"/>
      <c r="E240" s="4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103"/>
      <c r="C241" s="3"/>
      <c r="D241" s="79"/>
      <c r="E241" s="4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103"/>
      <c r="C242" s="3"/>
      <c r="D242" s="79"/>
      <c r="E242" s="4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103"/>
      <c r="C243" s="3"/>
      <c r="D243" s="79"/>
      <c r="E243" s="4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103"/>
      <c r="C244" s="3"/>
      <c r="D244" s="79"/>
      <c r="E244" s="4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103"/>
      <c r="C245" s="3"/>
      <c r="D245" s="79"/>
      <c r="E245" s="4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103"/>
      <c r="C246" s="3"/>
      <c r="D246" s="79"/>
      <c r="E246" s="4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103"/>
      <c r="C247" s="3"/>
      <c r="D247" s="79"/>
      <c r="E247" s="4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103"/>
      <c r="C248" s="3"/>
      <c r="D248" s="79"/>
      <c r="E248" s="4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103"/>
      <c r="C249" s="3"/>
      <c r="D249" s="79"/>
      <c r="E249" s="4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103"/>
      <c r="C250" s="3"/>
      <c r="D250" s="79"/>
      <c r="E250" s="4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103"/>
      <c r="C251" s="3"/>
      <c r="D251" s="79"/>
      <c r="E251" s="4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103"/>
      <c r="C252" s="3"/>
      <c r="D252" s="79"/>
      <c r="E252" s="4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103"/>
      <c r="C253" s="3"/>
      <c r="D253" s="79"/>
      <c r="E253" s="4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103"/>
      <c r="C254" s="3"/>
      <c r="D254" s="79"/>
      <c r="E254" s="4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103"/>
      <c r="C255" s="3"/>
      <c r="D255" s="79"/>
      <c r="E255" s="4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103"/>
      <c r="C256" s="3"/>
      <c r="D256" s="79"/>
      <c r="E256" s="4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103"/>
      <c r="C257" s="3"/>
      <c r="D257" s="79"/>
      <c r="E257" s="4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103"/>
      <c r="C258" s="3"/>
      <c r="D258" s="79"/>
      <c r="E258" s="4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103"/>
      <c r="C259" s="3"/>
      <c r="D259" s="79"/>
      <c r="E259" s="4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103"/>
      <c r="C260" s="3"/>
      <c r="D260" s="79"/>
      <c r="E260" s="4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103"/>
      <c r="C261" s="3"/>
      <c r="D261" s="79"/>
      <c r="E261" s="4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103"/>
      <c r="C262" s="3"/>
      <c r="D262" s="79"/>
      <c r="E262" s="4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103"/>
      <c r="C263" s="3"/>
      <c r="D263" s="79"/>
      <c r="E263" s="4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103"/>
      <c r="C264" s="3"/>
      <c r="D264" s="79"/>
      <c r="E264" s="4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103"/>
      <c r="C265" s="3"/>
      <c r="D265" s="79"/>
      <c r="E265" s="4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103"/>
      <c r="C266" s="3"/>
      <c r="D266" s="79"/>
      <c r="E266" s="4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103"/>
      <c r="C267" s="3"/>
      <c r="D267" s="79"/>
      <c r="E267" s="4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103"/>
      <c r="C268" s="3"/>
      <c r="D268" s="79"/>
      <c r="E268" s="4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103"/>
      <c r="C269" s="3"/>
      <c r="D269" s="79"/>
      <c r="E269" s="4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103"/>
      <c r="C270" s="3"/>
      <c r="D270" s="79"/>
      <c r="E270" s="4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103"/>
      <c r="C271" s="3"/>
      <c r="D271" s="79"/>
      <c r="E271" s="4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103"/>
      <c r="C272" s="3"/>
      <c r="D272" s="79"/>
      <c r="E272" s="4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103"/>
      <c r="C273" s="3"/>
      <c r="D273" s="79"/>
      <c r="E273" s="4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103"/>
      <c r="C274" s="3"/>
      <c r="D274" s="79"/>
      <c r="E274" s="4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103"/>
      <c r="C275" s="3"/>
      <c r="D275" s="79"/>
      <c r="E275" s="4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103"/>
      <c r="C276" s="3"/>
      <c r="D276" s="79"/>
      <c r="E276" s="4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103"/>
      <c r="C277" s="3"/>
      <c r="D277" s="79"/>
      <c r="E277" s="4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103"/>
      <c r="C278" s="3"/>
      <c r="D278" s="79"/>
      <c r="E278" s="4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103"/>
      <c r="C279" s="3"/>
      <c r="D279" s="79"/>
      <c r="E279" s="4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103"/>
      <c r="C280" s="3"/>
      <c r="D280" s="79"/>
      <c r="E280" s="4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103"/>
      <c r="C281" s="3"/>
      <c r="D281" s="79"/>
      <c r="E281" s="4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103"/>
      <c r="C282" s="3"/>
      <c r="D282" s="79"/>
      <c r="E282" s="4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103"/>
      <c r="C283" s="3"/>
      <c r="D283" s="79"/>
      <c r="E283" s="4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103"/>
      <c r="C284" s="3"/>
      <c r="D284" s="79"/>
      <c r="E284" s="4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103"/>
      <c r="C285" s="3"/>
      <c r="D285" s="79"/>
      <c r="E285" s="4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103"/>
      <c r="C286" s="3"/>
      <c r="D286" s="79"/>
      <c r="E286" s="4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103"/>
      <c r="C287" s="3"/>
      <c r="D287" s="79"/>
      <c r="E287" s="4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103"/>
      <c r="C288" s="3"/>
      <c r="D288" s="79"/>
      <c r="E288" s="4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103"/>
      <c r="C289" s="3"/>
      <c r="D289" s="79"/>
      <c r="E289" s="4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103"/>
      <c r="C290" s="3"/>
      <c r="D290" s="79"/>
      <c r="E290" s="4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103"/>
      <c r="C291" s="3"/>
      <c r="D291" s="79"/>
      <c r="E291" s="4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103"/>
      <c r="C292" s="3"/>
      <c r="D292" s="79"/>
      <c r="E292" s="4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103"/>
      <c r="C293" s="3"/>
      <c r="D293" s="79"/>
      <c r="E293" s="4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103"/>
      <c r="C294" s="3"/>
      <c r="D294" s="79"/>
      <c r="E294" s="4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103"/>
      <c r="C295" s="3"/>
      <c r="D295" s="79"/>
      <c r="E295" s="4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103"/>
      <c r="C296" s="3"/>
      <c r="D296" s="79"/>
      <c r="E296" s="4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103"/>
      <c r="C297" s="3"/>
      <c r="D297" s="79"/>
      <c r="E297" s="4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103"/>
      <c r="C298" s="3"/>
      <c r="D298" s="79"/>
      <c r="E298" s="4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103"/>
      <c r="C299" s="3"/>
      <c r="D299" s="79"/>
      <c r="E299" s="4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103"/>
      <c r="C300" s="3"/>
      <c r="D300" s="79"/>
      <c r="E300" s="4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103"/>
      <c r="C301" s="3"/>
      <c r="D301" s="79"/>
      <c r="E301" s="4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103"/>
      <c r="C302" s="3"/>
      <c r="D302" s="79"/>
      <c r="E302" s="4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103"/>
      <c r="C303" s="3"/>
      <c r="D303" s="79"/>
      <c r="E303" s="4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103"/>
      <c r="C304" s="3"/>
      <c r="D304" s="79"/>
      <c r="E304" s="4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103"/>
      <c r="C305" s="3"/>
      <c r="D305" s="79"/>
      <c r="E305" s="4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103"/>
      <c r="C306" s="3"/>
      <c r="D306" s="79"/>
      <c r="E306" s="4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103"/>
      <c r="C307" s="3"/>
      <c r="D307" s="79"/>
      <c r="E307" s="4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103"/>
      <c r="C308" s="3"/>
      <c r="D308" s="79"/>
      <c r="E308" s="4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103"/>
      <c r="C309" s="3"/>
      <c r="D309" s="79"/>
      <c r="E309" s="4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103"/>
      <c r="C310" s="3"/>
      <c r="D310" s="79"/>
      <c r="E310" s="4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103"/>
      <c r="C311" s="3"/>
      <c r="D311" s="79"/>
      <c r="E311" s="4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103"/>
      <c r="C312" s="3"/>
      <c r="D312" s="79"/>
      <c r="E312" s="4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103"/>
      <c r="C313" s="3"/>
      <c r="D313" s="79"/>
      <c r="E313" s="4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103"/>
      <c r="C314" s="3"/>
      <c r="D314" s="79"/>
      <c r="E314" s="4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103"/>
      <c r="C315" s="3"/>
      <c r="D315" s="79"/>
      <c r="E315" s="4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103"/>
      <c r="C316" s="3"/>
      <c r="D316" s="79"/>
      <c r="E316" s="4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103"/>
      <c r="C317" s="3"/>
      <c r="D317" s="79"/>
      <c r="E317" s="4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103"/>
      <c r="C318" s="3"/>
      <c r="D318" s="79"/>
      <c r="E318" s="4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103"/>
      <c r="C319" s="3"/>
      <c r="D319" s="79"/>
      <c r="E319" s="4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103"/>
      <c r="C320" s="3"/>
      <c r="D320" s="79"/>
      <c r="E320" s="4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103"/>
      <c r="C321" s="3"/>
      <c r="D321" s="79"/>
      <c r="E321" s="4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103"/>
      <c r="C322" s="3"/>
      <c r="D322" s="79"/>
      <c r="E322" s="4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103"/>
      <c r="C323" s="3"/>
      <c r="D323" s="79"/>
      <c r="E323" s="4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103"/>
      <c r="C324" s="3"/>
      <c r="D324" s="79"/>
      <c r="E324" s="4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103"/>
      <c r="C325" s="3"/>
      <c r="D325" s="79"/>
      <c r="E325" s="4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103"/>
      <c r="C326" s="3"/>
      <c r="D326" s="79"/>
      <c r="E326" s="4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103"/>
      <c r="C327" s="3"/>
      <c r="D327" s="79"/>
      <c r="E327" s="4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103"/>
      <c r="C328" s="3"/>
      <c r="D328" s="79"/>
      <c r="E328" s="4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103"/>
      <c r="C329" s="3"/>
      <c r="D329" s="79"/>
      <c r="E329" s="4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103"/>
      <c r="C330" s="3"/>
      <c r="D330" s="79"/>
      <c r="E330" s="4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103"/>
      <c r="C331" s="3"/>
      <c r="D331" s="79"/>
      <c r="E331" s="4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103"/>
      <c r="C332" s="3"/>
      <c r="D332" s="79"/>
      <c r="E332" s="4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103"/>
      <c r="C333" s="3"/>
      <c r="D333" s="79"/>
      <c r="E333" s="4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103"/>
      <c r="C334" s="3"/>
      <c r="D334" s="79"/>
      <c r="E334" s="4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103"/>
      <c r="C335" s="3"/>
      <c r="D335" s="79"/>
      <c r="E335" s="4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103"/>
      <c r="C336" s="3"/>
      <c r="D336" s="79"/>
      <c r="E336" s="4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103"/>
      <c r="C337" s="3"/>
      <c r="D337" s="79"/>
      <c r="E337" s="4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103"/>
      <c r="C338" s="3"/>
      <c r="D338" s="79"/>
      <c r="E338" s="4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103"/>
      <c r="C339" s="3"/>
      <c r="D339" s="79"/>
      <c r="E339" s="4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103"/>
      <c r="C340" s="3"/>
      <c r="D340" s="79"/>
      <c r="E340" s="4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103"/>
      <c r="C341" s="3"/>
      <c r="D341" s="79"/>
      <c r="E341" s="4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103"/>
      <c r="C342" s="3"/>
      <c r="D342" s="79"/>
      <c r="E342" s="4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103"/>
      <c r="C343" s="3"/>
      <c r="D343" s="79"/>
      <c r="E343" s="4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103"/>
      <c r="C344" s="3"/>
      <c r="D344" s="79"/>
      <c r="E344" s="4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103"/>
      <c r="C345" s="3"/>
      <c r="D345" s="79"/>
      <c r="E345" s="4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103"/>
      <c r="C346" s="3"/>
      <c r="D346" s="79"/>
      <c r="E346" s="4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103"/>
      <c r="C347" s="3"/>
      <c r="D347" s="79"/>
      <c r="E347" s="4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103"/>
      <c r="C348" s="3"/>
      <c r="D348" s="79"/>
      <c r="E348" s="4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103"/>
      <c r="C349" s="3"/>
      <c r="D349" s="79"/>
      <c r="E349" s="4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103"/>
      <c r="C350" s="3"/>
      <c r="D350" s="79"/>
      <c r="E350" s="4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103"/>
      <c r="C351" s="3"/>
      <c r="D351" s="79"/>
      <c r="E351" s="4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103"/>
      <c r="C352" s="3"/>
      <c r="D352" s="79"/>
      <c r="E352" s="4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103"/>
      <c r="C353" s="3"/>
      <c r="D353" s="79"/>
      <c r="E353" s="4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103"/>
      <c r="C354" s="3"/>
      <c r="D354" s="79"/>
      <c r="E354" s="4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103"/>
      <c r="C355" s="3"/>
      <c r="D355" s="79"/>
      <c r="E355" s="4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103"/>
      <c r="C356" s="3"/>
      <c r="D356" s="79"/>
      <c r="E356" s="4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103"/>
      <c r="C357" s="3"/>
      <c r="D357" s="79"/>
      <c r="E357" s="4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103"/>
      <c r="C358" s="3"/>
      <c r="D358" s="79"/>
      <c r="E358" s="4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103"/>
      <c r="C359" s="3"/>
      <c r="D359" s="79"/>
      <c r="E359" s="4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103"/>
      <c r="C360" s="3"/>
      <c r="D360" s="79"/>
      <c r="E360" s="4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103"/>
      <c r="C361" s="3"/>
      <c r="D361" s="79"/>
      <c r="E361" s="4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103"/>
      <c r="C362" s="3"/>
      <c r="D362" s="79"/>
      <c r="E362" s="4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103"/>
      <c r="C363" s="3"/>
      <c r="D363" s="79"/>
      <c r="E363" s="4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103"/>
      <c r="C364" s="3"/>
      <c r="D364" s="79"/>
      <c r="E364" s="4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103"/>
      <c r="C365" s="3"/>
      <c r="D365" s="79"/>
      <c r="E365" s="4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103"/>
      <c r="C366" s="3"/>
      <c r="D366" s="79"/>
      <c r="E366" s="4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103"/>
      <c r="C367" s="3"/>
      <c r="D367" s="79"/>
      <c r="E367" s="4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103"/>
      <c r="C368" s="3"/>
      <c r="D368" s="79"/>
      <c r="E368" s="4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103"/>
      <c r="C369" s="3"/>
      <c r="D369" s="79"/>
      <c r="E369" s="4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103"/>
      <c r="C370" s="3"/>
      <c r="D370" s="79"/>
      <c r="E370" s="4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103"/>
      <c r="C371" s="3"/>
      <c r="D371" s="79"/>
      <c r="E371" s="4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103"/>
      <c r="C372" s="3"/>
      <c r="D372" s="79"/>
      <c r="E372" s="4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103"/>
      <c r="C373" s="3"/>
      <c r="D373" s="79"/>
      <c r="E373" s="4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103"/>
      <c r="C374" s="3"/>
      <c r="D374" s="79"/>
      <c r="E374" s="4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103"/>
      <c r="C375" s="3"/>
      <c r="D375" s="79"/>
      <c r="E375" s="4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103"/>
      <c r="C376" s="3"/>
      <c r="D376" s="79"/>
      <c r="E376" s="4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103"/>
      <c r="C377" s="3"/>
      <c r="D377" s="79"/>
      <c r="E377" s="4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103"/>
      <c r="C378" s="3"/>
      <c r="D378" s="79"/>
      <c r="E378" s="4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103"/>
      <c r="C379" s="3"/>
      <c r="D379" s="79"/>
      <c r="E379" s="4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103"/>
      <c r="C380" s="3"/>
      <c r="D380" s="79"/>
      <c r="E380" s="4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103"/>
      <c r="C381" s="3"/>
      <c r="D381" s="79"/>
      <c r="E381" s="4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103"/>
      <c r="C382" s="3"/>
      <c r="D382" s="79"/>
      <c r="E382" s="4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103"/>
      <c r="C383" s="3"/>
      <c r="D383" s="79"/>
      <c r="E383" s="4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103"/>
      <c r="C384" s="3"/>
      <c r="D384" s="79"/>
      <c r="E384" s="4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103"/>
      <c r="C385" s="3"/>
      <c r="D385" s="79"/>
      <c r="E385" s="4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103"/>
      <c r="C386" s="3"/>
      <c r="D386" s="79"/>
      <c r="E386" s="4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103"/>
      <c r="C387" s="3"/>
      <c r="D387" s="79"/>
      <c r="E387" s="4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103"/>
      <c r="C388" s="3"/>
      <c r="D388" s="79"/>
      <c r="E388" s="4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103"/>
      <c r="C389" s="3"/>
      <c r="D389" s="79"/>
      <c r="E389" s="4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103"/>
      <c r="C390" s="3"/>
      <c r="D390" s="79"/>
      <c r="E390" s="4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103"/>
      <c r="C391" s="3"/>
      <c r="D391" s="79"/>
      <c r="E391" s="4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103"/>
      <c r="C392" s="3"/>
      <c r="D392" s="79"/>
      <c r="E392" s="4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103"/>
      <c r="C393" s="3"/>
      <c r="D393" s="79"/>
      <c r="E393" s="4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103"/>
      <c r="C394" s="3"/>
      <c r="D394" s="79"/>
      <c r="E394" s="4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103"/>
      <c r="C395" s="3"/>
      <c r="D395" s="79"/>
      <c r="E395" s="4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103"/>
      <c r="C396" s="3"/>
      <c r="D396" s="79"/>
      <c r="E396" s="4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103"/>
      <c r="C397" s="3"/>
      <c r="D397" s="79"/>
      <c r="E397" s="4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103"/>
      <c r="C398" s="3"/>
      <c r="D398" s="79"/>
      <c r="E398" s="4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103"/>
      <c r="C399" s="3"/>
      <c r="D399" s="79"/>
      <c r="E399" s="4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103"/>
      <c r="C400" s="3"/>
      <c r="D400" s="79"/>
      <c r="E400" s="4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103"/>
      <c r="C401" s="3"/>
      <c r="D401" s="79"/>
      <c r="E401" s="4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103"/>
      <c r="C402" s="3"/>
      <c r="D402" s="79"/>
      <c r="E402" s="4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103"/>
      <c r="C403" s="3"/>
      <c r="D403" s="79"/>
      <c r="E403" s="4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103"/>
      <c r="C404" s="3"/>
      <c r="D404" s="79"/>
      <c r="E404" s="4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103"/>
      <c r="C405" s="3"/>
      <c r="D405" s="79"/>
      <c r="E405" s="4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103"/>
      <c r="C406" s="3"/>
      <c r="D406" s="79"/>
      <c r="E406" s="4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103"/>
      <c r="C407" s="3"/>
      <c r="D407" s="79"/>
      <c r="E407" s="4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103"/>
      <c r="C408" s="3"/>
      <c r="D408" s="79"/>
      <c r="E408" s="4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103"/>
      <c r="C409" s="3"/>
      <c r="D409" s="79"/>
      <c r="E409" s="4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103"/>
      <c r="C410" s="3"/>
      <c r="D410" s="79"/>
      <c r="E410" s="4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103"/>
      <c r="C411" s="3"/>
      <c r="D411" s="79"/>
      <c r="E411" s="4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103"/>
      <c r="C412" s="3"/>
      <c r="D412" s="79"/>
      <c r="E412" s="4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103"/>
      <c r="C413" s="3"/>
      <c r="D413" s="79"/>
      <c r="E413" s="4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103"/>
      <c r="C414" s="3"/>
      <c r="D414" s="79"/>
      <c r="E414" s="4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103"/>
      <c r="C415" s="3"/>
      <c r="D415" s="79"/>
      <c r="E415" s="4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103"/>
      <c r="C416" s="3"/>
      <c r="D416" s="79"/>
      <c r="E416" s="4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103"/>
      <c r="C417" s="3"/>
      <c r="D417" s="79"/>
      <c r="E417" s="4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103"/>
      <c r="C418" s="3"/>
      <c r="D418" s="79"/>
      <c r="E418" s="4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103"/>
      <c r="C419" s="3"/>
      <c r="D419" s="79"/>
      <c r="E419" s="4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103"/>
      <c r="C420" s="3"/>
      <c r="D420" s="79"/>
      <c r="E420" s="4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103"/>
      <c r="C421" s="3"/>
      <c r="D421" s="79"/>
      <c r="E421" s="4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103"/>
      <c r="C422" s="3"/>
      <c r="D422" s="79"/>
      <c r="E422" s="4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103"/>
      <c r="C423" s="3"/>
      <c r="D423" s="79"/>
      <c r="E423" s="4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103"/>
      <c r="C424" s="3"/>
      <c r="D424" s="79"/>
      <c r="E424" s="4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103"/>
      <c r="C425" s="3"/>
      <c r="D425" s="79"/>
      <c r="E425" s="4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103"/>
      <c r="C426" s="3"/>
      <c r="D426" s="79"/>
      <c r="E426" s="4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103"/>
      <c r="C427" s="3"/>
      <c r="D427" s="79"/>
      <c r="E427" s="4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103"/>
      <c r="C428" s="3"/>
      <c r="D428" s="79"/>
      <c r="E428" s="4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103"/>
      <c r="C429" s="3"/>
      <c r="D429" s="79"/>
      <c r="E429" s="4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103"/>
      <c r="C430" s="3"/>
      <c r="D430" s="79"/>
      <c r="E430" s="4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103"/>
      <c r="C431" s="3"/>
      <c r="D431" s="79"/>
      <c r="E431" s="4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103"/>
      <c r="C432" s="3"/>
      <c r="D432" s="79"/>
      <c r="E432" s="4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103"/>
      <c r="C433" s="3"/>
      <c r="D433" s="79"/>
      <c r="E433" s="4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103"/>
      <c r="C434" s="3"/>
      <c r="D434" s="79"/>
      <c r="E434" s="4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103"/>
      <c r="C435" s="3"/>
      <c r="D435" s="79"/>
      <c r="E435" s="4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103"/>
      <c r="C436" s="3"/>
      <c r="D436" s="79"/>
      <c r="E436" s="4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103"/>
      <c r="C437" s="3"/>
      <c r="D437" s="79"/>
      <c r="E437" s="4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103"/>
      <c r="C438" s="3"/>
      <c r="D438" s="79"/>
      <c r="E438" s="4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103"/>
      <c r="C439" s="3"/>
      <c r="D439" s="79"/>
      <c r="E439" s="4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103"/>
      <c r="C440" s="3"/>
      <c r="D440" s="79"/>
      <c r="E440" s="4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103"/>
      <c r="C441" s="3"/>
      <c r="D441" s="79"/>
      <c r="E441" s="4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103"/>
      <c r="C442" s="3"/>
      <c r="D442" s="79"/>
      <c r="E442" s="4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103"/>
      <c r="C443" s="3"/>
      <c r="D443" s="79"/>
      <c r="E443" s="4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103"/>
      <c r="C444" s="3"/>
      <c r="D444" s="79"/>
      <c r="E444" s="4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103"/>
      <c r="C445" s="3"/>
      <c r="D445" s="79"/>
      <c r="E445" s="4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103"/>
      <c r="C446" s="3"/>
      <c r="D446" s="79"/>
      <c r="E446" s="4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103"/>
      <c r="C447" s="3"/>
      <c r="D447" s="79"/>
      <c r="E447" s="4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103"/>
      <c r="C448" s="3"/>
      <c r="D448" s="79"/>
      <c r="E448" s="4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103"/>
      <c r="C449" s="3"/>
      <c r="D449" s="79"/>
      <c r="E449" s="4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103"/>
      <c r="C450" s="3"/>
      <c r="D450" s="79"/>
      <c r="E450" s="4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103"/>
      <c r="C451" s="3"/>
      <c r="D451" s="79"/>
      <c r="E451" s="4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103"/>
      <c r="C452" s="3"/>
      <c r="D452" s="79"/>
      <c r="E452" s="4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103"/>
      <c r="C453" s="3"/>
      <c r="D453" s="79"/>
      <c r="E453" s="4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103"/>
      <c r="C454" s="3"/>
      <c r="D454" s="79"/>
      <c r="E454" s="4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103"/>
      <c r="C455" s="3"/>
      <c r="D455" s="79"/>
      <c r="E455" s="4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103"/>
      <c r="C456" s="3"/>
      <c r="D456" s="79"/>
      <c r="E456" s="4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103"/>
      <c r="C457" s="3"/>
      <c r="D457" s="79"/>
      <c r="E457" s="4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103"/>
      <c r="C458" s="3"/>
      <c r="D458" s="79"/>
      <c r="E458" s="4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103"/>
      <c r="C459" s="3"/>
      <c r="D459" s="79"/>
      <c r="E459" s="4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103"/>
      <c r="C460" s="3"/>
      <c r="D460" s="79"/>
      <c r="E460" s="4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103"/>
      <c r="C461" s="3"/>
      <c r="D461" s="79"/>
      <c r="E461" s="4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103"/>
      <c r="C462" s="3"/>
      <c r="D462" s="79"/>
      <c r="E462" s="4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103"/>
      <c r="C463" s="3"/>
      <c r="D463" s="79"/>
      <c r="E463" s="4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103"/>
      <c r="C464" s="3"/>
      <c r="D464" s="79"/>
      <c r="E464" s="4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103"/>
      <c r="C465" s="3"/>
      <c r="D465" s="79"/>
      <c r="E465" s="4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103"/>
      <c r="C466" s="3"/>
      <c r="D466" s="79"/>
      <c r="E466" s="4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103"/>
      <c r="C467" s="3"/>
      <c r="D467" s="79"/>
      <c r="E467" s="4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103"/>
      <c r="C468" s="3"/>
      <c r="D468" s="79"/>
      <c r="E468" s="4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103"/>
      <c r="C469" s="3"/>
      <c r="D469" s="79"/>
      <c r="E469" s="4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103"/>
      <c r="C470" s="3"/>
      <c r="D470" s="79"/>
      <c r="E470" s="4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103"/>
      <c r="C471" s="3"/>
      <c r="D471" s="79"/>
      <c r="E471" s="4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103"/>
      <c r="C472" s="3"/>
      <c r="D472" s="79"/>
      <c r="E472" s="4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103"/>
      <c r="C473" s="3"/>
      <c r="D473" s="79"/>
      <c r="E473" s="4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103"/>
      <c r="C474" s="3"/>
      <c r="D474" s="79"/>
      <c r="E474" s="4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103"/>
      <c r="C475" s="3"/>
      <c r="D475" s="79"/>
      <c r="E475" s="4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103"/>
      <c r="C476" s="3"/>
      <c r="D476" s="79"/>
      <c r="E476" s="4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103"/>
      <c r="C477" s="3"/>
      <c r="D477" s="79"/>
      <c r="E477" s="4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103"/>
      <c r="C478" s="3"/>
      <c r="D478" s="79"/>
      <c r="E478" s="4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103"/>
      <c r="C479" s="3"/>
      <c r="D479" s="79"/>
      <c r="E479" s="4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103"/>
      <c r="C480" s="3"/>
      <c r="D480" s="79"/>
      <c r="E480" s="4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103"/>
      <c r="C481" s="3"/>
      <c r="D481" s="79"/>
      <c r="E481" s="4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103"/>
      <c r="C482" s="3"/>
      <c r="D482" s="79"/>
      <c r="E482" s="4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103"/>
      <c r="C483" s="3"/>
      <c r="D483" s="79"/>
      <c r="E483" s="4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103"/>
      <c r="C484" s="3"/>
      <c r="D484" s="79"/>
      <c r="E484" s="4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103"/>
      <c r="C485" s="3"/>
      <c r="D485" s="79"/>
      <c r="E485" s="4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103"/>
      <c r="C486" s="3"/>
      <c r="D486" s="79"/>
      <c r="E486" s="4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103"/>
      <c r="C487" s="3"/>
      <c r="D487" s="79"/>
      <c r="E487" s="4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103"/>
      <c r="C488" s="3"/>
      <c r="D488" s="79"/>
      <c r="E488" s="4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103"/>
      <c r="C489" s="3"/>
      <c r="D489" s="79"/>
      <c r="E489" s="4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103"/>
      <c r="C490" s="3"/>
      <c r="D490" s="79"/>
      <c r="E490" s="4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103"/>
      <c r="C491" s="3"/>
      <c r="D491" s="79"/>
      <c r="E491" s="4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103"/>
      <c r="C492" s="3"/>
      <c r="D492" s="79"/>
      <c r="E492" s="4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103"/>
      <c r="C493" s="3"/>
      <c r="D493" s="79"/>
      <c r="E493" s="4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103"/>
      <c r="C494" s="3"/>
      <c r="D494" s="79"/>
      <c r="E494" s="4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103"/>
      <c r="C495" s="3"/>
      <c r="D495" s="79"/>
      <c r="E495" s="4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103"/>
      <c r="C496" s="3"/>
      <c r="D496" s="79"/>
      <c r="E496" s="4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103"/>
      <c r="C497" s="3"/>
      <c r="D497" s="79"/>
      <c r="E497" s="4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103"/>
      <c r="C498" s="3"/>
      <c r="D498" s="79"/>
      <c r="E498" s="4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103"/>
      <c r="C499" s="3"/>
      <c r="D499" s="79"/>
      <c r="E499" s="4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103"/>
      <c r="C500" s="3"/>
      <c r="D500" s="79"/>
      <c r="E500" s="4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103"/>
      <c r="C501" s="3"/>
      <c r="D501" s="79"/>
      <c r="E501" s="4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103"/>
      <c r="C502" s="3"/>
      <c r="D502" s="79"/>
      <c r="E502" s="4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103"/>
      <c r="C503" s="3"/>
      <c r="D503" s="79"/>
      <c r="E503" s="4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103"/>
      <c r="C504" s="3"/>
      <c r="D504" s="79"/>
      <c r="E504" s="4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103"/>
      <c r="C505" s="3"/>
      <c r="D505" s="79"/>
      <c r="E505" s="4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103"/>
      <c r="C506" s="3"/>
      <c r="D506" s="79"/>
      <c r="E506" s="4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103"/>
      <c r="C507" s="3"/>
      <c r="D507" s="79"/>
      <c r="E507" s="4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103"/>
      <c r="C508" s="3"/>
      <c r="D508" s="79"/>
      <c r="E508" s="4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103"/>
      <c r="C509" s="3"/>
      <c r="D509" s="79"/>
      <c r="E509" s="4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103"/>
      <c r="C510" s="3"/>
      <c r="D510" s="79"/>
      <c r="E510" s="4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103"/>
      <c r="C511" s="3"/>
      <c r="D511" s="79"/>
      <c r="E511" s="4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103"/>
      <c r="C512" s="3"/>
      <c r="D512" s="79"/>
      <c r="E512" s="4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103"/>
      <c r="C513" s="3"/>
      <c r="D513" s="79"/>
      <c r="E513" s="4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103"/>
      <c r="C514" s="3"/>
      <c r="D514" s="79"/>
      <c r="E514" s="4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103"/>
      <c r="C515" s="3"/>
      <c r="D515" s="79"/>
      <c r="E515" s="4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103"/>
      <c r="C516" s="3"/>
      <c r="D516" s="79"/>
      <c r="E516" s="4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103"/>
      <c r="C517" s="3"/>
      <c r="D517" s="79"/>
      <c r="E517" s="4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103"/>
      <c r="C518" s="3"/>
      <c r="D518" s="79"/>
      <c r="E518" s="4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103"/>
      <c r="C519" s="3"/>
      <c r="D519" s="79"/>
      <c r="E519" s="4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103"/>
      <c r="C520" s="3"/>
      <c r="D520" s="79"/>
      <c r="E520" s="4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103"/>
      <c r="C521" s="3"/>
      <c r="D521" s="79"/>
      <c r="E521" s="4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103"/>
      <c r="C522" s="3"/>
      <c r="D522" s="79"/>
      <c r="E522" s="4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103"/>
      <c r="C523" s="3"/>
      <c r="D523" s="79"/>
      <c r="E523" s="4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103"/>
      <c r="C524" s="3"/>
      <c r="D524" s="79"/>
      <c r="E524" s="4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103"/>
      <c r="C525" s="3"/>
      <c r="D525" s="79"/>
      <c r="E525" s="4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103"/>
      <c r="C526" s="3"/>
      <c r="D526" s="79"/>
      <c r="E526" s="4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103"/>
      <c r="C527" s="3"/>
      <c r="D527" s="79"/>
      <c r="E527" s="4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103"/>
      <c r="C528" s="3"/>
      <c r="D528" s="79"/>
      <c r="E528" s="4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103"/>
      <c r="C529" s="3"/>
      <c r="D529" s="79"/>
      <c r="E529" s="4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103"/>
      <c r="C530" s="3"/>
      <c r="D530" s="79"/>
      <c r="E530" s="4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103"/>
      <c r="C531" s="3"/>
      <c r="D531" s="79"/>
      <c r="E531" s="4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103"/>
      <c r="C532" s="3"/>
      <c r="D532" s="79"/>
      <c r="E532" s="4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103"/>
      <c r="C533" s="3"/>
      <c r="D533" s="79"/>
      <c r="E533" s="4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103"/>
      <c r="C534" s="3"/>
      <c r="D534" s="79"/>
      <c r="E534" s="4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103"/>
      <c r="C535" s="3"/>
      <c r="D535" s="79"/>
      <c r="E535" s="4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103"/>
      <c r="C536" s="3"/>
      <c r="D536" s="79"/>
      <c r="E536" s="4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103"/>
      <c r="C537" s="3"/>
      <c r="D537" s="79"/>
      <c r="E537" s="4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103"/>
      <c r="C538" s="3"/>
      <c r="D538" s="79"/>
      <c r="E538" s="4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103"/>
      <c r="C539" s="3"/>
      <c r="D539" s="79"/>
      <c r="E539" s="4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103"/>
      <c r="C540" s="3"/>
      <c r="D540" s="79"/>
      <c r="E540" s="4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103"/>
      <c r="C541" s="3"/>
      <c r="D541" s="79"/>
      <c r="E541" s="4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103"/>
      <c r="C542" s="3"/>
      <c r="D542" s="79"/>
      <c r="E542" s="4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103"/>
      <c r="C543" s="3"/>
      <c r="D543" s="79"/>
      <c r="E543" s="4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103"/>
      <c r="C544" s="3"/>
      <c r="D544" s="79"/>
      <c r="E544" s="4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103"/>
      <c r="C545" s="3"/>
      <c r="D545" s="79"/>
      <c r="E545" s="4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103"/>
      <c r="C546" s="3"/>
      <c r="D546" s="79"/>
      <c r="E546" s="4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103"/>
      <c r="C547" s="3"/>
      <c r="D547" s="79"/>
      <c r="E547" s="4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103"/>
      <c r="C548" s="3"/>
      <c r="D548" s="79"/>
      <c r="E548" s="4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103"/>
      <c r="C549" s="3"/>
      <c r="D549" s="79"/>
      <c r="E549" s="4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103"/>
      <c r="C550" s="3"/>
      <c r="D550" s="79"/>
      <c r="E550" s="4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103"/>
      <c r="C551" s="3"/>
      <c r="D551" s="79"/>
      <c r="E551" s="4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103"/>
      <c r="C552" s="3"/>
      <c r="D552" s="79"/>
      <c r="E552" s="4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103"/>
      <c r="C553" s="3"/>
      <c r="D553" s="79"/>
      <c r="E553" s="4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103"/>
      <c r="C554" s="3"/>
      <c r="D554" s="79"/>
      <c r="E554" s="4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103"/>
      <c r="C555" s="3"/>
      <c r="D555" s="79"/>
      <c r="E555" s="4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103"/>
      <c r="C556" s="3"/>
      <c r="D556" s="79"/>
      <c r="E556" s="4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103"/>
      <c r="C557" s="3"/>
      <c r="D557" s="79"/>
      <c r="E557" s="4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103"/>
      <c r="C558" s="3"/>
      <c r="D558" s="79"/>
      <c r="E558" s="4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103"/>
      <c r="C559" s="3"/>
      <c r="D559" s="79"/>
      <c r="E559" s="4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103"/>
      <c r="C560" s="3"/>
      <c r="D560" s="79"/>
      <c r="E560" s="4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103"/>
      <c r="C561" s="3"/>
      <c r="D561" s="79"/>
      <c r="E561" s="4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103"/>
      <c r="C562" s="3"/>
      <c r="D562" s="79"/>
      <c r="E562" s="4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103"/>
      <c r="C563" s="3"/>
      <c r="D563" s="79"/>
      <c r="E563" s="4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103"/>
      <c r="C564" s="3"/>
      <c r="D564" s="79"/>
      <c r="E564" s="4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103"/>
      <c r="C565" s="3"/>
      <c r="D565" s="79"/>
      <c r="E565" s="4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103"/>
      <c r="C566" s="3"/>
      <c r="D566" s="79"/>
      <c r="E566" s="4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103"/>
      <c r="C567" s="3"/>
      <c r="D567" s="79"/>
      <c r="E567" s="4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103"/>
      <c r="C568" s="3"/>
      <c r="D568" s="79"/>
      <c r="E568" s="4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103"/>
      <c r="C569" s="3"/>
      <c r="D569" s="79"/>
      <c r="E569" s="4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103"/>
      <c r="C570" s="3"/>
      <c r="D570" s="79"/>
      <c r="E570" s="4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103"/>
      <c r="C571" s="3"/>
      <c r="D571" s="79"/>
      <c r="E571" s="4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103"/>
      <c r="C572" s="3"/>
      <c r="D572" s="79"/>
      <c r="E572" s="4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103"/>
      <c r="C573" s="3"/>
      <c r="D573" s="79"/>
      <c r="E573" s="4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103"/>
      <c r="C574" s="3"/>
      <c r="D574" s="79"/>
      <c r="E574" s="4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103"/>
      <c r="C575" s="3"/>
      <c r="D575" s="79"/>
      <c r="E575" s="4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103"/>
      <c r="C576" s="3"/>
      <c r="D576" s="79"/>
      <c r="E576" s="4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103"/>
      <c r="C577" s="3"/>
      <c r="D577" s="79"/>
      <c r="E577" s="4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103"/>
      <c r="C578" s="3"/>
      <c r="D578" s="79"/>
      <c r="E578" s="4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103"/>
      <c r="C579" s="3"/>
      <c r="D579" s="79"/>
      <c r="E579" s="4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103"/>
      <c r="C580" s="3"/>
      <c r="D580" s="79"/>
      <c r="E580" s="4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103"/>
      <c r="C581" s="3"/>
      <c r="D581" s="79"/>
      <c r="E581" s="4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103"/>
      <c r="C582" s="3"/>
      <c r="D582" s="79"/>
      <c r="E582" s="4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103"/>
      <c r="C583" s="3"/>
      <c r="D583" s="79"/>
      <c r="E583" s="4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103"/>
      <c r="C584" s="3"/>
      <c r="D584" s="79"/>
      <c r="E584" s="4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103"/>
      <c r="C585" s="3"/>
      <c r="D585" s="79"/>
      <c r="E585" s="4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103"/>
      <c r="C586" s="3"/>
      <c r="D586" s="79"/>
      <c r="E586" s="4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103"/>
      <c r="C587" s="3"/>
      <c r="D587" s="79"/>
      <c r="E587" s="4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103"/>
      <c r="C588" s="3"/>
      <c r="D588" s="79"/>
      <c r="E588" s="4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103"/>
      <c r="C589" s="3"/>
      <c r="D589" s="79"/>
      <c r="E589" s="4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103"/>
      <c r="C590" s="3"/>
      <c r="D590" s="79"/>
      <c r="E590" s="4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103"/>
      <c r="C591" s="3"/>
      <c r="D591" s="79"/>
      <c r="E591" s="4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103"/>
      <c r="C592" s="3"/>
      <c r="D592" s="79"/>
      <c r="E592" s="4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103"/>
      <c r="C593" s="3"/>
      <c r="D593" s="79"/>
      <c r="E593" s="4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103"/>
      <c r="C594" s="3"/>
      <c r="D594" s="79"/>
      <c r="E594" s="4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103"/>
      <c r="C595" s="3"/>
      <c r="D595" s="79"/>
      <c r="E595" s="4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103"/>
      <c r="C596" s="3"/>
      <c r="D596" s="79"/>
      <c r="E596" s="4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103"/>
      <c r="C597" s="3"/>
      <c r="D597" s="79"/>
      <c r="E597" s="4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103"/>
      <c r="C598" s="3"/>
      <c r="D598" s="79"/>
      <c r="E598" s="4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103"/>
      <c r="C599" s="3"/>
      <c r="D599" s="79"/>
      <c r="E599" s="4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103"/>
      <c r="C600" s="3"/>
      <c r="D600" s="79"/>
      <c r="E600" s="4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103"/>
      <c r="C601" s="3"/>
      <c r="D601" s="79"/>
      <c r="E601" s="4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103"/>
      <c r="C602" s="3"/>
      <c r="D602" s="79"/>
      <c r="E602" s="4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103"/>
      <c r="C603" s="3"/>
      <c r="D603" s="79"/>
      <c r="E603" s="4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103"/>
      <c r="C604" s="3"/>
      <c r="D604" s="79"/>
      <c r="E604" s="4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103"/>
      <c r="C605" s="3"/>
      <c r="D605" s="79"/>
      <c r="E605" s="4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103"/>
      <c r="C606" s="3"/>
      <c r="D606" s="79"/>
      <c r="E606" s="4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103"/>
      <c r="C607" s="3"/>
      <c r="D607" s="79"/>
      <c r="E607" s="4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103"/>
      <c r="C608" s="3"/>
      <c r="D608" s="79"/>
      <c r="E608" s="4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103"/>
      <c r="C609" s="3"/>
      <c r="D609" s="79"/>
      <c r="E609" s="4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103"/>
      <c r="C610" s="3"/>
      <c r="D610" s="79"/>
      <c r="E610" s="4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103"/>
      <c r="C611" s="3"/>
      <c r="D611" s="79"/>
      <c r="E611" s="4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103"/>
      <c r="C612" s="3"/>
      <c r="D612" s="79"/>
      <c r="E612" s="4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103"/>
      <c r="C613" s="3"/>
      <c r="D613" s="79"/>
      <c r="E613" s="4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103"/>
      <c r="C614" s="3"/>
      <c r="D614" s="79"/>
      <c r="E614" s="4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103"/>
      <c r="C615" s="3"/>
      <c r="D615" s="79"/>
      <c r="E615" s="4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103"/>
      <c r="C616" s="3"/>
      <c r="D616" s="79"/>
      <c r="E616" s="4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103"/>
      <c r="C617" s="3"/>
      <c r="D617" s="79"/>
      <c r="E617" s="4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103"/>
      <c r="C618" s="3"/>
      <c r="D618" s="79"/>
      <c r="E618" s="4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103"/>
      <c r="C619" s="3"/>
      <c r="D619" s="79"/>
      <c r="E619" s="4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103"/>
      <c r="C620" s="3"/>
      <c r="D620" s="79"/>
      <c r="E620" s="4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103"/>
      <c r="C621" s="3"/>
      <c r="D621" s="79"/>
      <c r="E621" s="4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103"/>
      <c r="C622" s="3"/>
      <c r="D622" s="79"/>
      <c r="E622" s="4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103"/>
      <c r="C623" s="3"/>
      <c r="D623" s="79"/>
      <c r="E623" s="4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103"/>
      <c r="C624" s="3"/>
      <c r="D624" s="79"/>
      <c r="E624" s="4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103"/>
      <c r="C625" s="3"/>
      <c r="D625" s="79"/>
      <c r="E625" s="4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103"/>
      <c r="C626" s="3"/>
      <c r="D626" s="79"/>
      <c r="E626" s="4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103"/>
      <c r="C627" s="3"/>
      <c r="D627" s="79"/>
      <c r="E627" s="4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103"/>
      <c r="C628" s="3"/>
      <c r="D628" s="79"/>
      <c r="E628" s="4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103"/>
      <c r="C629" s="3"/>
      <c r="D629" s="79"/>
      <c r="E629" s="4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103"/>
      <c r="C630" s="3"/>
      <c r="D630" s="79"/>
      <c r="E630" s="4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103"/>
      <c r="C631" s="3"/>
      <c r="D631" s="79"/>
      <c r="E631" s="4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103"/>
      <c r="C632" s="3"/>
      <c r="D632" s="79"/>
      <c r="E632" s="4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103"/>
      <c r="C633" s="3"/>
      <c r="D633" s="79"/>
      <c r="E633" s="4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103"/>
      <c r="C634" s="3"/>
      <c r="D634" s="79"/>
      <c r="E634" s="4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103"/>
      <c r="C635" s="3"/>
      <c r="D635" s="79"/>
      <c r="E635" s="4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103"/>
      <c r="C636" s="3"/>
      <c r="D636" s="79"/>
      <c r="E636" s="4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103"/>
      <c r="C637" s="3"/>
      <c r="D637" s="79"/>
      <c r="E637" s="4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103"/>
      <c r="C638" s="3"/>
      <c r="D638" s="79"/>
      <c r="E638" s="4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103"/>
      <c r="C639" s="3"/>
      <c r="D639" s="79"/>
      <c r="E639" s="4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103"/>
      <c r="C640" s="3"/>
      <c r="D640" s="79"/>
      <c r="E640" s="4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103"/>
      <c r="C641" s="3"/>
      <c r="D641" s="79"/>
      <c r="E641" s="4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103"/>
      <c r="C642" s="3"/>
      <c r="D642" s="79"/>
      <c r="E642" s="4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103"/>
      <c r="C643" s="3"/>
      <c r="D643" s="79"/>
      <c r="E643" s="4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103"/>
      <c r="C644" s="3"/>
      <c r="D644" s="79"/>
      <c r="E644" s="4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103"/>
      <c r="C645" s="3"/>
      <c r="D645" s="79"/>
      <c r="E645" s="4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103"/>
      <c r="C646" s="3"/>
      <c r="D646" s="79"/>
      <c r="E646" s="4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103"/>
      <c r="C647" s="3"/>
      <c r="D647" s="79"/>
      <c r="E647" s="4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103"/>
      <c r="C648" s="3"/>
      <c r="D648" s="79"/>
      <c r="E648" s="4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103"/>
      <c r="C649" s="3"/>
      <c r="D649" s="79"/>
      <c r="E649" s="4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103"/>
      <c r="C650" s="3"/>
      <c r="D650" s="79"/>
      <c r="E650" s="4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103"/>
      <c r="C651" s="3"/>
      <c r="D651" s="79"/>
      <c r="E651" s="4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103"/>
      <c r="C652" s="3"/>
      <c r="D652" s="79"/>
      <c r="E652" s="4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103"/>
      <c r="C653" s="3"/>
      <c r="D653" s="79"/>
      <c r="E653" s="4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103"/>
      <c r="C654" s="3"/>
      <c r="D654" s="79"/>
      <c r="E654" s="4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103"/>
      <c r="C655" s="3"/>
      <c r="D655" s="79"/>
      <c r="E655" s="4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103"/>
      <c r="C656" s="3"/>
      <c r="D656" s="79"/>
      <c r="E656" s="4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103"/>
      <c r="C657" s="3"/>
      <c r="D657" s="79"/>
      <c r="E657" s="4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103"/>
      <c r="C658" s="3"/>
      <c r="D658" s="79"/>
      <c r="E658" s="4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103"/>
      <c r="C659" s="3"/>
      <c r="D659" s="79"/>
      <c r="E659" s="4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103"/>
      <c r="C660" s="3"/>
      <c r="D660" s="79"/>
      <c r="E660" s="4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103"/>
      <c r="C661" s="3"/>
      <c r="D661" s="79"/>
      <c r="E661" s="4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103"/>
      <c r="C662" s="3"/>
      <c r="D662" s="79"/>
      <c r="E662" s="4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103"/>
      <c r="C663" s="3"/>
      <c r="D663" s="79"/>
      <c r="E663" s="4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103"/>
      <c r="C664" s="3"/>
      <c r="D664" s="79"/>
      <c r="E664" s="4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103"/>
      <c r="C665" s="3"/>
      <c r="D665" s="79"/>
      <c r="E665" s="4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103"/>
      <c r="C666" s="3"/>
      <c r="D666" s="79"/>
      <c r="E666" s="4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103"/>
      <c r="C667" s="3"/>
      <c r="D667" s="79"/>
      <c r="E667" s="4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103"/>
      <c r="C668" s="3"/>
      <c r="D668" s="79"/>
      <c r="E668" s="4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103"/>
      <c r="C669" s="3"/>
      <c r="D669" s="79"/>
      <c r="E669" s="4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103"/>
      <c r="C670" s="3"/>
      <c r="D670" s="79"/>
      <c r="E670" s="4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103"/>
      <c r="C671" s="3"/>
      <c r="D671" s="79"/>
      <c r="E671" s="4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103"/>
      <c r="C672" s="3"/>
      <c r="D672" s="79"/>
      <c r="E672" s="4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103"/>
      <c r="C673" s="3"/>
      <c r="D673" s="79"/>
      <c r="E673" s="4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103"/>
      <c r="C674" s="3"/>
      <c r="D674" s="79"/>
      <c r="E674" s="4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103"/>
      <c r="C675" s="3"/>
      <c r="D675" s="79"/>
      <c r="E675" s="4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103"/>
      <c r="C676" s="3"/>
      <c r="D676" s="79"/>
      <c r="E676" s="4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103"/>
      <c r="C677" s="3"/>
      <c r="D677" s="79"/>
      <c r="E677" s="4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103"/>
      <c r="C678" s="3"/>
      <c r="D678" s="79"/>
      <c r="E678" s="4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103"/>
      <c r="C679" s="3"/>
      <c r="D679" s="79"/>
      <c r="E679" s="4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103"/>
      <c r="C680" s="3"/>
      <c r="D680" s="79"/>
      <c r="E680" s="4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103"/>
      <c r="C681" s="3"/>
      <c r="D681" s="79"/>
      <c r="E681" s="4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103"/>
      <c r="C682" s="3"/>
      <c r="D682" s="79"/>
      <c r="E682" s="4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103"/>
      <c r="C683" s="3"/>
      <c r="D683" s="79"/>
      <c r="E683" s="4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103"/>
      <c r="C684" s="3"/>
      <c r="D684" s="79"/>
      <c r="E684" s="4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103"/>
      <c r="C685" s="3"/>
      <c r="D685" s="79"/>
      <c r="E685" s="4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103"/>
      <c r="C686" s="3"/>
      <c r="D686" s="79"/>
      <c r="E686" s="4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103"/>
      <c r="C687" s="3"/>
      <c r="D687" s="79"/>
      <c r="E687" s="4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103"/>
      <c r="C688" s="3"/>
      <c r="D688" s="79"/>
      <c r="E688" s="4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103"/>
      <c r="C689" s="3"/>
      <c r="D689" s="79"/>
      <c r="E689" s="4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103"/>
      <c r="C690" s="3"/>
      <c r="D690" s="79"/>
      <c r="E690" s="4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103"/>
      <c r="C691" s="3"/>
      <c r="D691" s="79"/>
      <c r="E691" s="4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103"/>
      <c r="C692" s="3"/>
      <c r="D692" s="79"/>
      <c r="E692" s="4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103"/>
      <c r="C693" s="3"/>
      <c r="D693" s="79"/>
      <c r="E693" s="4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103"/>
      <c r="C694" s="3"/>
      <c r="D694" s="79"/>
      <c r="E694" s="4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103"/>
      <c r="C695" s="3"/>
      <c r="D695" s="79"/>
      <c r="E695" s="4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103"/>
      <c r="C696" s="3"/>
      <c r="D696" s="79"/>
      <c r="E696" s="4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103"/>
      <c r="C697" s="3"/>
      <c r="D697" s="79"/>
      <c r="E697" s="4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103"/>
      <c r="C698" s="3"/>
      <c r="D698" s="79"/>
      <c r="E698" s="4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103"/>
      <c r="C699" s="3"/>
      <c r="D699" s="79"/>
      <c r="E699" s="4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103"/>
      <c r="C700" s="3"/>
      <c r="D700" s="79"/>
      <c r="E700" s="4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103"/>
      <c r="C701" s="3"/>
      <c r="D701" s="79"/>
      <c r="E701" s="4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103"/>
      <c r="C702" s="3"/>
      <c r="D702" s="79"/>
      <c r="E702" s="4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103"/>
      <c r="C703" s="3"/>
      <c r="D703" s="79"/>
      <c r="E703" s="4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103"/>
      <c r="C704" s="3"/>
      <c r="D704" s="79"/>
      <c r="E704" s="4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103"/>
      <c r="C705" s="3"/>
      <c r="D705" s="79"/>
      <c r="E705" s="4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103"/>
      <c r="C706" s="3"/>
      <c r="D706" s="79"/>
      <c r="E706" s="4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103"/>
      <c r="C707" s="3"/>
      <c r="D707" s="79"/>
      <c r="E707" s="4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103"/>
      <c r="C708" s="3"/>
      <c r="D708" s="79"/>
      <c r="E708" s="4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103"/>
      <c r="C709" s="3"/>
      <c r="D709" s="79"/>
      <c r="E709" s="4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103"/>
      <c r="C710" s="3"/>
      <c r="D710" s="79"/>
      <c r="E710" s="4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103"/>
      <c r="C711" s="3"/>
      <c r="D711" s="79"/>
      <c r="E711" s="4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103"/>
      <c r="C712" s="3"/>
      <c r="D712" s="79"/>
      <c r="E712" s="4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103"/>
      <c r="C713" s="3"/>
      <c r="D713" s="79"/>
      <c r="E713" s="4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103"/>
      <c r="C714" s="3"/>
      <c r="D714" s="79"/>
      <c r="E714" s="4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103"/>
      <c r="C715" s="3"/>
      <c r="D715" s="79"/>
      <c r="E715" s="4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103"/>
      <c r="C716" s="3"/>
      <c r="D716" s="79"/>
      <c r="E716" s="4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103"/>
      <c r="C717" s="3"/>
      <c r="D717" s="79"/>
      <c r="E717" s="4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103"/>
      <c r="C718" s="3"/>
      <c r="D718" s="79"/>
      <c r="E718" s="4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103"/>
      <c r="C719" s="3"/>
      <c r="D719" s="79"/>
      <c r="E719" s="4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103"/>
      <c r="C720" s="3"/>
      <c r="D720" s="79"/>
      <c r="E720" s="4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103"/>
      <c r="C721" s="3"/>
      <c r="D721" s="79"/>
      <c r="E721" s="4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103"/>
      <c r="C722" s="3"/>
      <c r="D722" s="79"/>
      <c r="E722" s="4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103"/>
      <c r="C723" s="3"/>
      <c r="D723" s="79"/>
      <c r="E723" s="4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103"/>
      <c r="C724" s="3"/>
      <c r="D724" s="79"/>
      <c r="E724" s="4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103"/>
      <c r="C725" s="3"/>
      <c r="D725" s="79"/>
      <c r="E725" s="4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103"/>
      <c r="C726" s="3"/>
      <c r="D726" s="79"/>
      <c r="E726" s="4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103"/>
      <c r="C727" s="3"/>
      <c r="D727" s="79"/>
      <c r="E727" s="4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103"/>
      <c r="C728" s="3"/>
      <c r="D728" s="79"/>
      <c r="E728" s="4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103"/>
      <c r="C729" s="3"/>
      <c r="D729" s="79"/>
      <c r="E729" s="4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103"/>
      <c r="C730" s="3"/>
      <c r="D730" s="79"/>
      <c r="E730" s="4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103"/>
      <c r="C731" s="3"/>
      <c r="D731" s="79"/>
      <c r="E731" s="4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103"/>
      <c r="C732" s="3"/>
      <c r="D732" s="79"/>
      <c r="E732" s="4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103"/>
      <c r="C733" s="3"/>
      <c r="D733" s="79"/>
      <c r="E733" s="4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103"/>
      <c r="C734" s="3"/>
      <c r="D734" s="79"/>
      <c r="E734" s="4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103"/>
      <c r="C735" s="3"/>
      <c r="D735" s="79"/>
      <c r="E735" s="4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103"/>
      <c r="C736" s="3"/>
      <c r="D736" s="79"/>
      <c r="E736" s="4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103"/>
      <c r="C737" s="3"/>
      <c r="D737" s="79"/>
      <c r="E737" s="4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103"/>
      <c r="C738" s="3"/>
      <c r="D738" s="79"/>
      <c r="E738" s="4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103"/>
      <c r="C739" s="3"/>
      <c r="D739" s="79"/>
      <c r="E739" s="4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103"/>
      <c r="C740" s="3"/>
      <c r="D740" s="79"/>
      <c r="E740" s="4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103"/>
      <c r="C741" s="3"/>
      <c r="D741" s="79"/>
      <c r="E741" s="4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103"/>
      <c r="C742" s="3"/>
      <c r="D742" s="79"/>
      <c r="E742" s="4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103"/>
      <c r="C743" s="3"/>
      <c r="D743" s="79"/>
      <c r="E743" s="4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103"/>
      <c r="C744" s="3"/>
      <c r="D744" s="79"/>
      <c r="E744" s="4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103"/>
      <c r="C745" s="3"/>
      <c r="D745" s="79"/>
      <c r="E745" s="4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103"/>
      <c r="C746" s="3"/>
      <c r="D746" s="79"/>
      <c r="E746" s="4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103"/>
      <c r="C747" s="3"/>
      <c r="D747" s="79"/>
      <c r="E747" s="4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103"/>
      <c r="C748" s="3"/>
      <c r="D748" s="79"/>
      <c r="E748" s="4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103"/>
      <c r="C749" s="3"/>
      <c r="D749" s="79"/>
      <c r="E749" s="4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103"/>
      <c r="C750" s="3"/>
      <c r="D750" s="79"/>
      <c r="E750" s="4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103"/>
      <c r="C751" s="3"/>
      <c r="D751" s="79"/>
      <c r="E751" s="4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103"/>
      <c r="C752" s="3"/>
      <c r="D752" s="79"/>
      <c r="E752" s="4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103"/>
      <c r="C753" s="3"/>
      <c r="D753" s="79"/>
      <c r="E753" s="4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103"/>
      <c r="C754" s="3"/>
      <c r="D754" s="79"/>
      <c r="E754" s="4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103"/>
      <c r="C755" s="3"/>
      <c r="D755" s="79"/>
      <c r="E755" s="4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103"/>
      <c r="C756" s="3"/>
      <c r="D756" s="79"/>
      <c r="E756" s="4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103"/>
      <c r="C757" s="3"/>
      <c r="D757" s="79"/>
      <c r="E757" s="4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103"/>
      <c r="C758" s="3"/>
      <c r="D758" s="79"/>
      <c r="E758" s="4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103"/>
      <c r="C759" s="3"/>
      <c r="D759" s="79"/>
      <c r="E759" s="4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103"/>
      <c r="C760" s="3"/>
      <c r="D760" s="79"/>
      <c r="E760" s="4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103"/>
      <c r="C761" s="3"/>
      <c r="D761" s="79"/>
      <c r="E761" s="4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103"/>
      <c r="C762" s="3"/>
      <c r="D762" s="79"/>
      <c r="E762" s="4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103"/>
      <c r="C763" s="3"/>
      <c r="D763" s="79"/>
      <c r="E763" s="4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103"/>
      <c r="C764" s="3"/>
      <c r="D764" s="79"/>
      <c r="E764" s="4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103"/>
      <c r="C765" s="3"/>
      <c r="D765" s="79"/>
      <c r="E765" s="4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103"/>
      <c r="C766" s="3"/>
      <c r="D766" s="79"/>
      <c r="E766" s="4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103"/>
      <c r="C767" s="3"/>
      <c r="D767" s="79"/>
      <c r="E767" s="4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103"/>
      <c r="C768" s="3"/>
      <c r="D768" s="79"/>
      <c r="E768" s="4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103"/>
      <c r="C769" s="3"/>
      <c r="D769" s="79"/>
      <c r="E769" s="4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103"/>
      <c r="C770" s="3"/>
      <c r="D770" s="79"/>
      <c r="E770" s="4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103"/>
      <c r="C771" s="3"/>
      <c r="D771" s="79"/>
      <c r="E771" s="4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103"/>
      <c r="C772" s="3"/>
      <c r="D772" s="79"/>
      <c r="E772" s="4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103"/>
      <c r="C773" s="3"/>
      <c r="D773" s="79"/>
      <c r="E773" s="4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103"/>
      <c r="C774" s="3"/>
      <c r="D774" s="79"/>
      <c r="E774" s="4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103"/>
      <c r="C775" s="3"/>
      <c r="D775" s="79"/>
      <c r="E775" s="4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103"/>
      <c r="C776" s="3"/>
      <c r="D776" s="79"/>
      <c r="E776" s="4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103"/>
      <c r="C777" s="3"/>
      <c r="D777" s="79"/>
      <c r="E777" s="4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103"/>
      <c r="C778" s="3"/>
      <c r="D778" s="79"/>
      <c r="E778" s="4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103"/>
      <c r="C779" s="3"/>
      <c r="D779" s="79"/>
      <c r="E779" s="4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103"/>
      <c r="C780" s="3"/>
      <c r="D780" s="79"/>
      <c r="E780" s="4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103"/>
      <c r="C781" s="3"/>
      <c r="D781" s="79"/>
      <c r="E781" s="4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103"/>
      <c r="C782" s="3"/>
      <c r="D782" s="79"/>
      <c r="E782" s="4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103"/>
      <c r="C783" s="3"/>
      <c r="D783" s="79"/>
      <c r="E783" s="4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103"/>
      <c r="C784" s="3"/>
      <c r="D784" s="79"/>
      <c r="E784" s="4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103"/>
      <c r="C785" s="3"/>
      <c r="D785" s="79"/>
      <c r="E785" s="4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103"/>
      <c r="C786" s="3"/>
      <c r="D786" s="79"/>
      <c r="E786" s="4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103"/>
      <c r="C787" s="3"/>
      <c r="D787" s="79"/>
      <c r="E787" s="4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103"/>
      <c r="C788" s="3"/>
      <c r="D788" s="79"/>
      <c r="E788" s="4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103"/>
      <c r="C789" s="3"/>
      <c r="D789" s="79"/>
      <c r="E789" s="4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103"/>
      <c r="C790" s="3"/>
      <c r="D790" s="79"/>
      <c r="E790" s="4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103"/>
      <c r="C791" s="3"/>
      <c r="D791" s="79"/>
      <c r="E791" s="4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103"/>
      <c r="C792" s="3"/>
      <c r="D792" s="79"/>
      <c r="E792" s="4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103"/>
      <c r="C793" s="3"/>
      <c r="D793" s="79"/>
      <c r="E793" s="4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103"/>
      <c r="C794" s="3"/>
      <c r="D794" s="79"/>
      <c r="E794" s="4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103"/>
      <c r="C795" s="3"/>
      <c r="D795" s="79"/>
      <c r="E795" s="4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103"/>
      <c r="C796" s="3"/>
      <c r="D796" s="79"/>
      <c r="E796" s="4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103"/>
      <c r="C797" s="3"/>
      <c r="D797" s="79"/>
      <c r="E797" s="4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103"/>
      <c r="C798" s="3"/>
      <c r="D798" s="79"/>
      <c r="E798" s="4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103"/>
      <c r="C799" s="3"/>
      <c r="D799" s="79"/>
      <c r="E799" s="4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103"/>
      <c r="C800" s="3"/>
      <c r="D800" s="79"/>
      <c r="E800" s="4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103"/>
      <c r="C801" s="3"/>
      <c r="D801" s="79"/>
      <c r="E801" s="4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103"/>
      <c r="C802" s="3"/>
      <c r="D802" s="79"/>
      <c r="E802" s="4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103"/>
      <c r="C803" s="3"/>
      <c r="D803" s="79"/>
      <c r="E803" s="4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103"/>
      <c r="C804" s="3"/>
      <c r="D804" s="79"/>
      <c r="E804" s="4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103"/>
      <c r="C805" s="3"/>
      <c r="D805" s="79"/>
      <c r="E805" s="4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103"/>
      <c r="C806" s="3"/>
      <c r="D806" s="79"/>
      <c r="E806" s="4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103"/>
      <c r="C807" s="3"/>
      <c r="D807" s="79"/>
      <c r="E807" s="4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103"/>
      <c r="C808" s="3"/>
      <c r="D808" s="79"/>
      <c r="E808" s="4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103"/>
      <c r="C809" s="3"/>
      <c r="D809" s="79"/>
      <c r="E809" s="4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103"/>
      <c r="C810" s="3"/>
      <c r="D810" s="79"/>
      <c r="E810" s="4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103"/>
      <c r="C811" s="3"/>
      <c r="D811" s="79"/>
      <c r="E811" s="4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103"/>
      <c r="C812" s="3"/>
      <c r="D812" s="79"/>
      <c r="E812" s="4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103"/>
      <c r="C813" s="3"/>
      <c r="D813" s="79"/>
      <c r="E813" s="4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103"/>
      <c r="C814" s="3"/>
      <c r="D814" s="79"/>
      <c r="E814" s="4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103"/>
      <c r="C815" s="3"/>
      <c r="D815" s="79"/>
      <c r="E815" s="4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103"/>
      <c r="C816" s="3"/>
      <c r="D816" s="79"/>
      <c r="E816" s="4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103"/>
      <c r="C817" s="3"/>
      <c r="D817" s="79"/>
      <c r="E817" s="4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103"/>
      <c r="C818" s="3"/>
      <c r="D818" s="79"/>
      <c r="E818" s="4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103"/>
      <c r="C819" s="3"/>
      <c r="D819" s="79"/>
      <c r="E819" s="4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103"/>
      <c r="C820" s="3"/>
      <c r="D820" s="79"/>
      <c r="E820" s="4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103"/>
      <c r="C821" s="3"/>
      <c r="D821" s="79"/>
      <c r="E821" s="4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103"/>
      <c r="C822" s="3"/>
      <c r="D822" s="79"/>
      <c r="E822" s="4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103"/>
      <c r="C823" s="3"/>
      <c r="D823" s="79"/>
      <c r="E823" s="4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103"/>
      <c r="C824" s="3"/>
      <c r="D824" s="79"/>
      <c r="E824" s="4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103"/>
      <c r="C825" s="3"/>
      <c r="D825" s="79"/>
      <c r="E825" s="4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103"/>
      <c r="C826" s="3"/>
      <c r="D826" s="79"/>
      <c r="E826" s="4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103"/>
      <c r="C827" s="3"/>
      <c r="D827" s="79"/>
      <c r="E827" s="4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103"/>
      <c r="C828" s="3"/>
      <c r="D828" s="79"/>
      <c r="E828" s="4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103"/>
      <c r="C829" s="3"/>
      <c r="D829" s="79"/>
      <c r="E829" s="4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103"/>
      <c r="C830" s="3"/>
      <c r="D830" s="79"/>
      <c r="E830" s="4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103"/>
      <c r="C831" s="3"/>
      <c r="D831" s="79"/>
      <c r="E831" s="4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103"/>
      <c r="C832" s="3"/>
      <c r="D832" s="79"/>
      <c r="E832" s="4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103"/>
      <c r="C833" s="3"/>
      <c r="D833" s="79"/>
      <c r="E833" s="4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103"/>
      <c r="C834" s="3"/>
      <c r="D834" s="79"/>
      <c r="E834" s="4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103"/>
      <c r="C835" s="3"/>
      <c r="D835" s="79"/>
      <c r="E835" s="4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103"/>
      <c r="C836" s="3"/>
      <c r="D836" s="79"/>
      <c r="E836" s="4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103"/>
      <c r="C837" s="3"/>
      <c r="D837" s="79"/>
      <c r="E837" s="4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103"/>
      <c r="C838" s="3"/>
      <c r="D838" s="79"/>
      <c r="E838" s="4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103"/>
      <c r="C839" s="3"/>
      <c r="D839" s="79"/>
      <c r="E839" s="4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103"/>
      <c r="C840" s="3"/>
      <c r="D840" s="79"/>
      <c r="E840" s="4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103"/>
      <c r="C841" s="3"/>
      <c r="D841" s="79"/>
      <c r="E841" s="4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103"/>
      <c r="C842" s="3"/>
      <c r="D842" s="79"/>
      <c r="E842" s="4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103"/>
      <c r="C843" s="3"/>
      <c r="D843" s="79"/>
      <c r="E843" s="4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103"/>
      <c r="C844" s="3"/>
      <c r="D844" s="79"/>
      <c r="E844" s="4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103"/>
      <c r="C845" s="3"/>
      <c r="D845" s="79"/>
      <c r="E845" s="4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103"/>
      <c r="C846" s="3"/>
      <c r="D846" s="79"/>
      <c r="E846" s="4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103"/>
      <c r="C847" s="3"/>
      <c r="D847" s="79"/>
      <c r="E847" s="4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103"/>
      <c r="C848" s="3"/>
      <c r="D848" s="79"/>
      <c r="E848" s="4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103"/>
      <c r="C849" s="3"/>
      <c r="D849" s="79"/>
      <c r="E849" s="4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103"/>
      <c r="C850" s="3"/>
      <c r="D850" s="79"/>
      <c r="E850" s="4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103"/>
      <c r="C851" s="3"/>
      <c r="D851" s="79"/>
      <c r="E851" s="4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103"/>
      <c r="C852" s="3"/>
      <c r="D852" s="79"/>
      <c r="E852" s="4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103"/>
      <c r="C853" s="3"/>
      <c r="D853" s="79"/>
      <c r="E853" s="4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103"/>
      <c r="C854" s="3"/>
      <c r="D854" s="79"/>
      <c r="E854" s="4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103"/>
      <c r="C855" s="3"/>
      <c r="D855" s="79"/>
      <c r="E855" s="4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103"/>
      <c r="C856" s="3"/>
      <c r="D856" s="79"/>
      <c r="E856" s="4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103"/>
      <c r="C857" s="3"/>
      <c r="D857" s="79"/>
      <c r="E857" s="4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103"/>
      <c r="C858" s="3"/>
      <c r="D858" s="79"/>
      <c r="E858" s="4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103"/>
      <c r="C859" s="3"/>
      <c r="D859" s="79"/>
      <c r="E859" s="4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103"/>
      <c r="C860" s="3"/>
      <c r="D860" s="79"/>
      <c r="E860" s="4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103"/>
      <c r="C861" s="3"/>
      <c r="D861" s="79"/>
      <c r="E861" s="4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103"/>
      <c r="C862" s="3"/>
      <c r="D862" s="79"/>
      <c r="E862" s="4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103"/>
      <c r="C863" s="3"/>
      <c r="D863" s="79"/>
      <c r="E863" s="4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103"/>
      <c r="C864" s="3"/>
      <c r="D864" s="79"/>
      <c r="E864" s="4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103"/>
      <c r="C865" s="3"/>
      <c r="D865" s="79"/>
      <c r="E865" s="4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103"/>
      <c r="C866" s="3"/>
      <c r="D866" s="79"/>
      <c r="E866" s="4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103"/>
      <c r="C867" s="3"/>
      <c r="D867" s="79"/>
      <c r="E867" s="4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103"/>
      <c r="C868" s="3"/>
      <c r="D868" s="79"/>
      <c r="E868" s="4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103"/>
      <c r="C869" s="3"/>
      <c r="D869" s="79"/>
      <c r="E869" s="4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103"/>
      <c r="C870" s="3"/>
      <c r="D870" s="79"/>
      <c r="E870" s="4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103"/>
      <c r="C871" s="3"/>
      <c r="D871" s="79"/>
      <c r="E871" s="4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103"/>
      <c r="C872" s="3"/>
      <c r="D872" s="79"/>
      <c r="E872" s="4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103"/>
      <c r="C873" s="3"/>
      <c r="D873" s="79"/>
      <c r="E873" s="4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103"/>
      <c r="C874" s="3"/>
      <c r="D874" s="79"/>
      <c r="E874" s="4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103"/>
      <c r="C875" s="3"/>
      <c r="D875" s="79"/>
      <c r="E875" s="4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103"/>
      <c r="C876" s="3"/>
      <c r="D876" s="79"/>
      <c r="E876" s="4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103"/>
      <c r="C877" s="3"/>
      <c r="D877" s="79"/>
      <c r="E877" s="4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103"/>
      <c r="C878" s="3"/>
      <c r="D878" s="79"/>
      <c r="E878" s="4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103"/>
      <c r="C879" s="3"/>
      <c r="D879" s="79"/>
      <c r="E879" s="4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103"/>
      <c r="C880" s="3"/>
      <c r="D880" s="79"/>
      <c r="E880" s="4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103"/>
      <c r="C881" s="3"/>
      <c r="D881" s="79"/>
      <c r="E881" s="4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103"/>
      <c r="C882" s="3"/>
      <c r="D882" s="79"/>
      <c r="E882" s="4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103"/>
      <c r="C883" s="3"/>
      <c r="D883" s="79"/>
      <c r="E883" s="4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103"/>
      <c r="C884" s="3"/>
      <c r="D884" s="79"/>
      <c r="E884" s="4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103"/>
      <c r="C885" s="3"/>
      <c r="D885" s="79"/>
      <c r="E885" s="4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103"/>
      <c r="C886" s="3"/>
      <c r="D886" s="79"/>
      <c r="E886" s="4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103"/>
      <c r="C887" s="3"/>
      <c r="D887" s="79"/>
      <c r="E887" s="4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103"/>
      <c r="C888" s="3"/>
      <c r="D888" s="79"/>
      <c r="E888" s="4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103"/>
      <c r="C889" s="3"/>
      <c r="D889" s="79"/>
      <c r="E889" s="4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103"/>
      <c r="C890" s="3"/>
      <c r="D890" s="79"/>
      <c r="E890" s="4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103"/>
      <c r="C891" s="3"/>
      <c r="D891" s="79"/>
      <c r="E891" s="4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103"/>
      <c r="C892" s="3"/>
      <c r="D892" s="79"/>
      <c r="E892" s="4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103"/>
      <c r="C893" s="3"/>
      <c r="D893" s="79"/>
      <c r="E893" s="4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103"/>
      <c r="C894" s="3"/>
      <c r="D894" s="79"/>
      <c r="E894" s="4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103"/>
      <c r="C895" s="3"/>
      <c r="D895" s="79"/>
      <c r="E895" s="4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103"/>
      <c r="C896" s="3"/>
      <c r="D896" s="79"/>
      <c r="E896" s="4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103"/>
      <c r="C897" s="3"/>
      <c r="D897" s="79"/>
      <c r="E897" s="4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103"/>
      <c r="C898" s="3"/>
      <c r="D898" s="79"/>
      <c r="E898" s="4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103"/>
      <c r="C899" s="3"/>
      <c r="D899" s="79"/>
      <c r="E899" s="4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103"/>
      <c r="C900" s="3"/>
      <c r="D900" s="79"/>
      <c r="E900" s="4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103"/>
      <c r="C901" s="3"/>
      <c r="D901" s="79"/>
      <c r="E901" s="4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103"/>
      <c r="C902" s="3"/>
      <c r="D902" s="79"/>
      <c r="E902" s="4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103"/>
      <c r="C903" s="3"/>
      <c r="D903" s="79"/>
      <c r="E903" s="4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103"/>
      <c r="C904" s="3"/>
      <c r="D904" s="79"/>
      <c r="E904" s="4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103"/>
      <c r="C905" s="3"/>
      <c r="D905" s="79"/>
      <c r="E905" s="4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103"/>
      <c r="C906" s="3"/>
      <c r="D906" s="79"/>
      <c r="E906" s="4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103"/>
      <c r="C907" s="3"/>
      <c r="D907" s="79"/>
      <c r="E907" s="4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103"/>
      <c r="C908" s="3"/>
      <c r="D908" s="79"/>
      <c r="E908" s="4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103"/>
      <c r="C909" s="3"/>
      <c r="D909" s="79"/>
      <c r="E909" s="42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103"/>
      <c r="C910" s="3"/>
      <c r="D910" s="79"/>
      <c r="E910" s="42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103"/>
      <c r="C911" s="3"/>
      <c r="D911" s="79"/>
      <c r="E911" s="42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103"/>
      <c r="C912" s="3"/>
      <c r="D912" s="79"/>
      <c r="E912" s="42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103"/>
      <c r="C913" s="3"/>
      <c r="D913" s="79"/>
      <c r="E913" s="42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103"/>
      <c r="C914" s="3"/>
      <c r="D914" s="79"/>
      <c r="E914" s="42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103"/>
      <c r="C915" s="3"/>
      <c r="D915" s="79"/>
      <c r="E915" s="42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103"/>
      <c r="C916" s="3"/>
      <c r="D916" s="79"/>
      <c r="E916" s="42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103"/>
      <c r="C917" s="3"/>
      <c r="D917" s="79"/>
      <c r="E917" s="42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103"/>
      <c r="C918" s="3"/>
      <c r="D918" s="79"/>
      <c r="E918" s="42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103"/>
      <c r="C919" s="3"/>
      <c r="D919" s="79"/>
      <c r="E919" s="42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103"/>
      <c r="C920" s="3"/>
      <c r="D920" s="79"/>
      <c r="E920" s="42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103"/>
      <c r="C921" s="3"/>
      <c r="D921" s="79"/>
      <c r="E921" s="42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103"/>
      <c r="C922" s="3"/>
      <c r="D922" s="79"/>
      <c r="E922" s="42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103"/>
      <c r="C923" s="3"/>
      <c r="D923" s="79"/>
      <c r="E923" s="42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103"/>
      <c r="C924" s="3"/>
      <c r="D924" s="79"/>
      <c r="E924" s="42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103"/>
      <c r="C925" s="3"/>
      <c r="D925" s="79"/>
      <c r="E925" s="42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103"/>
      <c r="C926" s="3"/>
      <c r="D926" s="79"/>
      <c r="E926" s="42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103"/>
      <c r="C927" s="3"/>
      <c r="D927" s="79"/>
      <c r="E927" s="42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103"/>
      <c r="C928" s="3"/>
      <c r="D928" s="79"/>
      <c r="E928" s="42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103"/>
      <c r="C929" s="3"/>
      <c r="D929" s="79"/>
      <c r="E929" s="42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103"/>
      <c r="C930" s="3"/>
      <c r="D930" s="79"/>
      <c r="E930" s="42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103"/>
      <c r="C931" s="3"/>
      <c r="D931" s="79"/>
      <c r="E931" s="42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103"/>
      <c r="C932" s="3"/>
      <c r="D932" s="79"/>
      <c r="E932" s="42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103"/>
      <c r="C933" s="3"/>
      <c r="D933" s="79"/>
      <c r="E933" s="42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103"/>
      <c r="C934" s="3"/>
      <c r="D934" s="79"/>
      <c r="E934" s="42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103"/>
      <c r="C935" s="3"/>
      <c r="D935" s="79"/>
      <c r="E935" s="42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103"/>
      <c r="C936" s="3"/>
      <c r="D936" s="79"/>
      <c r="E936" s="42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103"/>
      <c r="C937" s="3"/>
      <c r="D937" s="79"/>
      <c r="E937" s="42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103"/>
      <c r="C938" s="3"/>
      <c r="D938" s="79"/>
      <c r="E938" s="42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103"/>
      <c r="C939" s="3"/>
      <c r="D939" s="79"/>
      <c r="E939" s="42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103"/>
      <c r="C940" s="3"/>
      <c r="D940" s="79"/>
      <c r="E940" s="42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103"/>
      <c r="C941" s="3"/>
      <c r="D941" s="79"/>
      <c r="E941" s="42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103"/>
      <c r="C942" s="3"/>
      <c r="D942" s="79"/>
      <c r="E942" s="42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103"/>
      <c r="C943" s="3"/>
      <c r="D943" s="79"/>
      <c r="E943" s="42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103"/>
      <c r="C944" s="3"/>
      <c r="D944" s="79"/>
      <c r="E944" s="42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103"/>
      <c r="C945" s="3"/>
      <c r="D945" s="79"/>
      <c r="E945" s="42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103"/>
      <c r="C946" s="3"/>
      <c r="D946" s="79"/>
      <c r="E946" s="42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103"/>
      <c r="C947" s="3"/>
      <c r="D947" s="79"/>
      <c r="E947" s="42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103"/>
      <c r="C948" s="3"/>
      <c r="D948" s="79"/>
      <c r="E948" s="42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103"/>
      <c r="C949" s="3"/>
      <c r="D949" s="79"/>
      <c r="E949" s="42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103"/>
      <c r="C950" s="3"/>
      <c r="D950" s="79"/>
      <c r="E950" s="42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103"/>
      <c r="C951" s="3"/>
      <c r="D951" s="79"/>
      <c r="E951" s="42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103"/>
      <c r="C952" s="3"/>
      <c r="D952" s="79"/>
      <c r="E952" s="42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103"/>
      <c r="C953" s="3"/>
      <c r="D953" s="79"/>
      <c r="E953" s="42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103"/>
      <c r="C954" s="3"/>
      <c r="D954" s="79"/>
      <c r="E954" s="42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103"/>
      <c r="C955" s="3"/>
      <c r="D955" s="79"/>
      <c r="E955" s="42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103"/>
      <c r="C956" s="3"/>
      <c r="D956" s="79"/>
      <c r="E956" s="42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103"/>
      <c r="C957" s="3"/>
      <c r="D957" s="79"/>
      <c r="E957" s="42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103"/>
      <c r="C958" s="3"/>
      <c r="D958" s="79"/>
      <c r="E958" s="42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103"/>
      <c r="C959" s="3"/>
      <c r="D959" s="79"/>
      <c r="E959" s="42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103"/>
      <c r="C960" s="3"/>
      <c r="D960" s="79"/>
      <c r="E960" s="42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103"/>
      <c r="C961" s="3"/>
      <c r="D961" s="79"/>
      <c r="E961" s="42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103"/>
      <c r="C962" s="3"/>
      <c r="D962" s="79"/>
      <c r="E962" s="42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103"/>
      <c r="C963" s="3"/>
      <c r="D963" s="79"/>
      <c r="E963" s="42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103"/>
      <c r="C964" s="3"/>
      <c r="D964" s="79"/>
      <c r="E964" s="42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103"/>
      <c r="C965" s="3"/>
      <c r="D965" s="79"/>
      <c r="E965" s="42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103"/>
      <c r="C966" s="3"/>
      <c r="D966" s="79"/>
      <c r="E966" s="42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103"/>
      <c r="C967" s="3"/>
      <c r="D967" s="79"/>
      <c r="E967" s="42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103"/>
      <c r="C968" s="3"/>
      <c r="D968" s="79"/>
      <c r="E968" s="42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103"/>
      <c r="C969" s="3"/>
      <c r="D969" s="79"/>
      <c r="E969" s="42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103"/>
      <c r="C970" s="3"/>
      <c r="D970" s="79"/>
      <c r="E970" s="42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103"/>
      <c r="C971" s="3"/>
      <c r="D971" s="79"/>
      <c r="E971" s="42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103"/>
      <c r="C972" s="3"/>
      <c r="D972" s="79"/>
      <c r="E972" s="42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103"/>
      <c r="C973" s="3"/>
      <c r="D973" s="79"/>
      <c r="E973" s="42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103"/>
      <c r="C974" s="3"/>
      <c r="D974" s="79"/>
      <c r="E974" s="42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103"/>
      <c r="C975" s="3"/>
      <c r="D975" s="79"/>
      <c r="E975" s="42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103"/>
      <c r="C976" s="3"/>
      <c r="D976" s="79"/>
      <c r="E976" s="42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103"/>
      <c r="C977" s="3"/>
      <c r="D977" s="79"/>
      <c r="E977" s="42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103"/>
      <c r="C978" s="3"/>
      <c r="D978" s="79"/>
      <c r="E978" s="42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103"/>
      <c r="C979" s="3"/>
      <c r="D979" s="79"/>
      <c r="E979" s="42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103"/>
      <c r="C980" s="3"/>
      <c r="D980" s="79"/>
      <c r="E980" s="42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103"/>
      <c r="C981" s="3"/>
      <c r="D981" s="79"/>
      <c r="E981" s="42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103"/>
      <c r="C982" s="3"/>
      <c r="D982" s="79"/>
      <c r="E982" s="42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103"/>
      <c r="C983" s="3"/>
      <c r="D983" s="79"/>
      <c r="E983" s="42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103"/>
      <c r="C984" s="3"/>
      <c r="D984" s="79"/>
      <c r="E984" s="42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103"/>
      <c r="C985" s="3"/>
      <c r="D985" s="79"/>
      <c r="E985" s="42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103"/>
      <c r="C986" s="3"/>
      <c r="D986" s="79"/>
      <c r="E986" s="42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103"/>
      <c r="C987" s="3"/>
      <c r="D987" s="79"/>
      <c r="E987" s="42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103"/>
      <c r="C988" s="3"/>
      <c r="D988" s="79"/>
      <c r="E988" s="42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103"/>
      <c r="C989" s="3"/>
      <c r="D989" s="79"/>
      <c r="E989" s="42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103"/>
      <c r="C990" s="3"/>
      <c r="D990" s="79"/>
      <c r="E990" s="42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103"/>
      <c r="C991" s="3"/>
      <c r="D991" s="79"/>
      <c r="E991" s="42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103"/>
      <c r="C992" s="3"/>
      <c r="D992" s="79"/>
      <c r="E992" s="42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103"/>
      <c r="C993" s="3"/>
      <c r="D993" s="79"/>
      <c r="E993" s="42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103"/>
      <c r="C994" s="3"/>
      <c r="D994" s="79"/>
      <c r="E994" s="42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103"/>
      <c r="C995" s="3"/>
      <c r="D995" s="79"/>
      <c r="E995" s="42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103"/>
      <c r="C996" s="3"/>
      <c r="D996" s="79"/>
      <c r="E996" s="42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103"/>
      <c r="C997" s="3"/>
      <c r="D997" s="79"/>
      <c r="E997" s="42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103"/>
      <c r="C998" s="3"/>
      <c r="D998" s="79"/>
      <c r="E998" s="42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103"/>
      <c r="C999" s="3"/>
      <c r="D999" s="79"/>
      <c r="E999" s="42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103"/>
      <c r="C1000" s="3"/>
      <c r="D1000" s="79"/>
      <c r="E1000" s="42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6">
    <mergeCell ref="B1:D1"/>
    <mergeCell ref="B3:D3"/>
    <mergeCell ref="B4:D4"/>
    <mergeCell ref="B5:B9"/>
    <mergeCell ref="B10:B18"/>
    <mergeCell ref="B19:B24"/>
    <mergeCell ref="B26:D26"/>
    <mergeCell ref="B56:D56"/>
    <mergeCell ref="B57:D57"/>
    <mergeCell ref="B27:B30"/>
    <mergeCell ref="B31:B34"/>
    <mergeCell ref="B37:B39"/>
    <mergeCell ref="B40:B43"/>
    <mergeCell ref="B44:B47"/>
    <mergeCell ref="B50:B53"/>
    <mergeCell ref="B55:D55"/>
  </mergeCells>
  <printOptions/>
  <pageMargins bottom="0.75" footer="0.0" header="0.0" left="0.7" right="0.7" top="0.75"/>
  <pageSetup orientation="landscape"/>
  <headerFooter>
    <oddFooter>&amp;LКомпания Робин Гуд. Производство тиров.  Телефон: 8-800-707-61-81 Сайт: robingud.ru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2.63" defaultRowHeight="15.0"/>
  <cols>
    <col customWidth="1" min="1" max="1" width="45.13"/>
    <col customWidth="1" min="2" max="2" width="10.25"/>
    <col customWidth="1" min="3" max="3" width="8.13"/>
    <col customWidth="1" min="4" max="6" width="8.0"/>
    <col customWidth="1" min="7" max="10" width="8.88"/>
    <col customWidth="1" min="11" max="13" width="9.0"/>
    <col customWidth="1" min="15" max="26" width="8.0"/>
  </cols>
  <sheetData>
    <row r="1" ht="20.25" customHeight="1">
      <c r="A1" s="105" t="s">
        <v>257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ht="13.5" customHeight="1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8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</row>
    <row r="3" ht="19.5" customHeight="1">
      <c r="A3" s="109"/>
      <c r="B3" s="110" t="s">
        <v>258</v>
      </c>
      <c r="C3" s="110" t="s">
        <v>259</v>
      </c>
      <c r="D3" s="110" t="s">
        <v>260</v>
      </c>
      <c r="E3" s="110" t="s">
        <v>261</v>
      </c>
      <c r="F3" s="110" t="s">
        <v>262</v>
      </c>
      <c r="G3" s="110" t="s">
        <v>263</v>
      </c>
      <c r="H3" s="110" t="s">
        <v>264</v>
      </c>
      <c r="I3" s="110" t="s">
        <v>265</v>
      </c>
      <c r="J3" s="110" t="s">
        <v>266</v>
      </c>
      <c r="K3" s="110" t="s">
        <v>267</v>
      </c>
      <c r="L3" s="110" t="s">
        <v>268</v>
      </c>
      <c r="M3" s="110" t="s">
        <v>269</v>
      </c>
      <c r="N3" s="111" t="s">
        <v>270</v>
      </c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ht="21.0" customHeight="1">
      <c r="A4" s="113" t="s">
        <v>271</v>
      </c>
      <c r="B4" s="114">
        <f t="shared" ref="B4:M4" si="1">B5+B7</f>
        <v>307800</v>
      </c>
      <c r="C4" s="114">
        <f t="shared" si="1"/>
        <v>307800</v>
      </c>
      <c r="D4" s="114">
        <f t="shared" si="1"/>
        <v>307800</v>
      </c>
      <c r="E4" s="114">
        <f t="shared" si="1"/>
        <v>307800</v>
      </c>
      <c r="F4" s="114">
        <f t="shared" si="1"/>
        <v>307800</v>
      </c>
      <c r="G4" s="114">
        <f t="shared" si="1"/>
        <v>307800</v>
      </c>
      <c r="H4" s="114">
        <f t="shared" si="1"/>
        <v>307800</v>
      </c>
      <c r="I4" s="114">
        <f t="shared" si="1"/>
        <v>307800</v>
      </c>
      <c r="J4" s="114">
        <f t="shared" si="1"/>
        <v>307800</v>
      </c>
      <c r="K4" s="114">
        <f t="shared" si="1"/>
        <v>307800</v>
      </c>
      <c r="L4" s="114">
        <f t="shared" si="1"/>
        <v>307800</v>
      </c>
      <c r="M4" s="114">
        <f t="shared" si="1"/>
        <v>307800</v>
      </c>
      <c r="N4" s="115">
        <f t="shared" ref="N4:N9" si="3">SUM(B4:M4)</f>
        <v>3693600</v>
      </c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</row>
    <row r="5" ht="15.75" customHeight="1">
      <c r="A5" s="117" t="s">
        <v>272</v>
      </c>
      <c r="B5" s="118">
        <f t="shared" ref="B5:M5" si="2">B6</f>
        <v>0</v>
      </c>
      <c r="C5" s="118">
        <f t="shared" si="2"/>
        <v>0</v>
      </c>
      <c r="D5" s="118">
        <f t="shared" si="2"/>
        <v>0</v>
      </c>
      <c r="E5" s="118">
        <f t="shared" si="2"/>
        <v>0</v>
      </c>
      <c r="F5" s="118">
        <f t="shared" si="2"/>
        <v>0</v>
      </c>
      <c r="G5" s="118">
        <f t="shared" si="2"/>
        <v>0</v>
      </c>
      <c r="H5" s="118">
        <f t="shared" si="2"/>
        <v>0</v>
      </c>
      <c r="I5" s="118">
        <f t="shared" si="2"/>
        <v>0</v>
      </c>
      <c r="J5" s="118">
        <f t="shared" si="2"/>
        <v>0</v>
      </c>
      <c r="K5" s="118">
        <f t="shared" si="2"/>
        <v>0</v>
      </c>
      <c r="L5" s="118">
        <f t="shared" si="2"/>
        <v>0</v>
      </c>
      <c r="M5" s="118">
        <f t="shared" si="2"/>
        <v>0</v>
      </c>
      <c r="N5" s="119">
        <f t="shared" si="3"/>
        <v>0</v>
      </c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</row>
    <row r="6" ht="15.75" customHeight="1">
      <c r="A6" s="121" t="s">
        <v>273</v>
      </c>
      <c r="B6" s="122">
        <f>'Биз. план'!D5</f>
        <v>0</v>
      </c>
      <c r="C6" s="122">
        <v>0.0</v>
      </c>
      <c r="D6" s="122">
        <v>0.0</v>
      </c>
      <c r="E6" s="122">
        <v>0.0</v>
      </c>
      <c r="F6" s="122">
        <v>0.0</v>
      </c>
      <c r="G6" s="122">
        <v>0.0</v>
      </c>
      <c r="H6" s="122">
        <v>0.0</v>
      </c>
      <c r="I6" s="122">
        <v>0.0</v>
      </c>
      <c r="J6" s="122">
        <v>0.0</v>
      </c>
      <c r="K6" s="122">
        <v>0.0</v>
      </c>
      <c r="L6" s="122">
        <v>0.0</v>
      </c>
      <c r="M6" s="122">
        <v>0.0</v>
      </c>
      <c r="N6" s="123">
        <f t="shared" si="3"/>
        <v>0</v>
      </c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</row>
    <row r="7" ht="15.75" customHeight="1">
      <c r="A7" s="117" t="s">
        <v>274</v>
      </c>
      <c r="B7" s="118">
        <f t="shared" ref="B7:M7" si="4">B8+B9</f>
        <v>307800</v>
      </c>
      <c r="C7" s="118">
        <f t="shared" si="4"/>
        <v>307800</v>
      </c>
      <c r="D7" s="118">
        <f t="shared" si="4"/>
        <v>307800</v>
      </c>
      <c r="E7" s="118">
        <f t="shared" si="4"/>
        <v>307800</v>
      </c>
      <c r="F7" s="118">
        <f t="shared" si="4"/>
        <v>307800</v>
      </c>
      <c r="G7" s="118">
        <f t="shared" si="4"/>
        <v>307800</v>
      </c>
      <c r="H7" s="118">
        <f t="shared" si="4"/>
        <v>307800</v>
      </c>
      <c r="I7" s="118">
        <f t="shared" si="4"/>
        <v>307800</v>
      </c>
      <c r="J7" s="118">
        <f t="shared" si="4"/>
        <v>307800</v>
      </c>
      <c r="K7" s="118">
        <f t="shared" si="4"/>
        <v>307800</v>
      </c>
      <c r="L7" s="118">
        <f t="shared" si="4"/>
        <v>307800</v>
      </c>
      <c r="M7" s="118">
        <f t="shared" si="4"/>
        <v>307800</v>
      </c>
      <c r="N7" s="119">
        <f t="shared" si="3"/>
        <v>3693600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</row>
    <row r="8" ht="15.0" customHeight="1">
      <c r="A8" s="124" t="s">
        <v>275</v>
      </c>
      <c r="B8" s="125">
        <f t="shared" ref="B8:M8" si="5">30*B35</f>
        <v>307800</v>
      </c>
      <c r="C8" s="125">
        <f t="shared" si="5"/>
        <v>307800</v>
      </c>
      <c r="D8" s="125">
        <f t="shared" si="5"/>
        <v>307800</v>
      </c>
      <c r="E8" s="125">
        <f t="shared" si="5"/>
        <v>307800</v>
      </c>
      <c r="F8" s="125">
        <f t="shared" si="5"/>
        <v>307800</v>
      </c>
      <c r="G8" s="125">
        <f t="shared" si="5"/>
        <v>307800</v>
      </c>
      <c r="H8" s="125">
        <f t="shared" si="5"/>
        <v>307800</v>
      </c>
      <c r="I8" s="125">
        <f t="shared" si="5"/>
        <v>307800</v>
      </c>
      <c r="J8" s="125">
        <f t="shared" si="5"/>
        <v>307800</v>
      </c>
      <c r="K8" s="125">
        <f t="shared" si="5"/>
        <v>307800</v>
      </c>
      <c r="L8" s="125">
        <f t="shared" si="5"/>
        <v>307800</v>
      </c>
      <c r="M8" s="125">
        <f t="shared" si="5"/>
        <v>307800</v>
      </c>
      <c r="N8" s="126">
        <f t="shared" si="3"/>
        <v>3693600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</row>
    <row r="9" ht="15.75" customHeight="1">
      <c r="A9" s="121" t="s">
        <v>276</v>
      </c>
      <c r="B9" s="122">
        <f t="shared" ref="B9:M9" si="6">B42</f>
        <v>0</v>
      </c>
      <c r="C9" s="122">
        <f t="shared" si="6"/>
        <v>0</v>
      </c>
      <c r="D9" s="122">
        <f t="shared" si="6"/>
        <v>0</v>
      </c>
      <c r="E9" s="122">
        <f t="shared" si="6"/>
        <v>0</v>
      </c>
      <c r="F9" s="122">
        <f t="shared" si="6"/>
        <v>0</v>
      </c>
      <c r="G9" s="122">
        <f t="shared" si="6"/>
        <v>0</v>
      </c>
      <c r="H9" s="122">
        <f t="shared" si="6"/>
        <v>0</v>
      </c>
      <c r="I9" s="122">
        <f t="shared" si="6"/>
        <v>0</v>
      </c>
      <c r="J9" s="122">
        <f t="shared" si="6"/>
        <v>0</v>
      </c>
      <c r="K9" s="122">
        <f t="shared" si="6"/>
        <v>0</v>
      </c>
      <c r="L9" s="122">
        <f t="shared" si="6"/>
        <v>0</v>
      </c>
      <c r="M9" s="122">
        <f t="shared" si="6"/>
        <v>0</v>
      </c>
      <c r="N9" s="123">
        <f t="shared" si="3"/>
        <v>0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</row>
    <row r="10" ht="15.75" customHeight="1">
      <c r="A10" s="107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16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</row>
    <row r="11" ht="21.0" customHeight="1">
      <c r="A11" s="127" t="s">
        <v>277</v>
      </c>
      <c r="B11" s="114">
        <f t="shared" ref="B11:M11" si="7">B12+B17</f>
        <v>192500</v>
      </c>
      <c r="C11" s="114">
        <f t="shared" si="7"/>
        <v>147500</v>
      </c>
      <c r="D11" s="114">
        <f t="shared" si="7"/>
        <v>147500</v>
      </c>
      <c r="E11" s="114">
        <f t="shared" si="7"/>
        <v>147500</v>
      </c>
      <c r="F11" s="114">
        <f t="shared" si="7"/>
        <v>147500</v>
      </c>
      <c r="G11" s="114">
        <f t="shared" si="7"/>
        <v>147500</v>
      </c>
      <c r="H11" s="114">
        <f t="shared" si="7"/>
        <v>147500</v>
      </c>
      <c r="I11" s="114">
        <f t="shared" si="7"/>
        <v>147500</v>
      </c>
      <c r="J11" s="114">
        <f t="shared" si="7"/>
        <v>147500</v>
      </c>
      <c r="K11" s="114">
        <f t="shared" si="7"/>
        <v>147500</v>
      </c>
      <c r="L11" s="114">
        <f t="shared" si="7"/>
        <v>147500</v>
      </c>
      <c r="M11" s="114">
        <f t="shared" si="7"/>
        <v>147500</v>
      </c>
      <c r="N11" s="115">
        <f t="shared" ref="N11:N24" si="9">SUM(B11:M11)</f>
        <v>1815000</v>
      </c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</row>
    <row r="12" ht="15.75" customHeight="1">
      <c r="A12" s="128" t="s">
        <v>278</v>
      </c>
      <c r="B12" s="118">
        <f t="shared" ref="B12:M12" si="8">SUM(B13:B16)</f>
        <v>45000</v>
      </c>
      <c r="C12" s="118">
        <f t="shared" si="8"/>
        <v>0</v>
      </c>
      <c r="D12" s="118">
        <f t="shared" si="8"/>
        <v>0</v>
      </c>
      <c r="E12" s="118">
        <f t="shared" si="8"/>
        <v>0</v>
      </c>
      <c r="F12" s="118">
        <f t="shared" si="8"/>
        <v>0</v>
      </c>
      <c r="G12" s="118">
        <f t="shared" si="8"/>
        <v>0</v>
      </c>
      <c r="H12" s="118">
        <f t="shared" si="8"/>
        <v>0</v>
      </c>
      <c r="I12" s="118">
        <f t="shared" si="8"/>
        <v>0</v>
      </c>
      <c r="J12" s="118">
        <f t="shared" si="8"/>
        <v>0</v>
      </c>
      <c r="K12" s="118">
        <f t="shared" si="8"/>
        <v>0</v>
      </c>
      <c r="L12" s="118">
        <f t="shared" si="8"/>
        <v>0</v>
      </c>
      <c r="M12" s="118">
        <f t="shared" si="8"/>
        <v>0</v>
      </c>
      <c r="N12" s="119">
        <f t="shared" si="9"/>
        <v>45000</v>
      </c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</row>
    <row r="13" ht="15.0" customHeight="1">
      <c r="A13" s="129" t="s">
        <v>203</v>
      </c>
      <c r="B13" s="130">
        <f>'Вложения'!F1</f>
        <v>0</v>
      </c>
      <c r="C13" s="131">
        <v>0.0</v>
      </c>
      <c r="D13" s="131">
        <v>0.0</v>
      </c>
      <c r="E13" s="131">
        <v>0.0</v>
      </c>
      <c r="F13" s="131">
        <v>0.0</v>
      </c>
      <c r="G13" s="131">
        <v>0.0</v>
      </c>
      <c r="H13" s="131">
        <v>0.0</v>
      </c>
      <c r="I13" s="131">
        <v>0.0</v>
      </c>
      <c r="J13" s="131">
        <v>0.0</v>
      </c>
      <c r="K13" s="131">
        <v>0.0</v>
      </c>
      <c r="L13" s="131">
        <v>0.0</v>
      </c>
      <c r="M13" s="131">
        <v>0.0</v>
      </c>
      <c r="N13" s="126">
        <f t="shared" si="9"/>
        <v>0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</row>
    <row r="14" ht="15.0" customHeight="1">
      <c r="A14" s="129" t="s">
        <v>279</v>
      </c>
      <c r="B14" s="130">
        <f>'Биз. план'!D6</f>
        <v>20000</v>
      </c>
      <c r="C14" s="131">
        <v>0.0</v>
      </c>
      <c r="D14" s="131">
        <v>0.0</v>
      </c>
      <c r="E14" s="131">
        <v>0.0</v>
      </c>
      <c r="F14" s="131">
        <v>0.0</v>
      </c>
      <c r="G14" s="131">
        <v>0.0</v>
      </c>
      <c r="H14" s="131">
        <v>0.0</v>
      </c>
      <c r="I14" s="131">
        <v>0.0</v>
      </c>
      <c r="J14" s="131">
        <v>0.0</v>
      </c>
      <c r="K14" s="131">
        <v>0.0</v>
      </c>
      <c r="L14" s="131">
        <v>0.0</v>
      </c>
      <c r="M14" s="131">
        <v>0.0</v>
      </c>
      <c r="N14" s="126">
        <f t="shared" si="9"/>
        <v>20000</v>
      </c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ht="15.0" customHeight="1">
      <c r="A15" s="129" t="s">
        <v>205</v>
      </c>
      <c r="B15" s="130">
        <f>'Биз. план'!D7</f>
        <v>5000</v>
      </c>
      <c r="C15" s="131">
        <v>0.0</v>
      </c>
      <c r="D15" s="131">
        <v>0.0</v>
      </c>
      <c r="E15" s="131">
        <v>0.0</v>
      </c>
      <c r="F15" s="131">
        <v>0.0</v>
      </c>
      <c r="G15" s="131">
        <v>0.0</v>
      </c>
      <c r="H15" s="131">
        <v>0.0</v>
      </c>
      <c r="I15" s="131">
        <v>0.0</v>
      </c>
      <c r="J15" s="131">
        <v>0.0</v>
      </c>
      <c r="K15" s="131">
        <v>0.0</v>
      </c>
      <c r="L15" s="131">
        <v>0.0</v>
      </c>
      <c r="M15" s="131">
        <v>0.0</v>
      </c>
      <c r="N15" s="126">
        <f t="shared" si="9"/>
        <v>5000</v>
      </c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</row>
    <row r="16" ht="15.75" customHeight="1">
      <c r="A16" s="132" t="s">
        <v>280</v>
      </c>
      <c r="B16" s="133">
        <f>'Биз. план'!D8</f>
        <v>20000</v>
      </c>
      <c r="C16" s="134">
        <v>0.0</v>
      </c>
      <c r="D16" s="134">
        <v>0.0</v>
      </c>
      <c r="E16" s="134">
        <v>0.0</v>
      </c>
      <c r="F16" s="134">
        <v>0.0</v>
      </c>
      <c r="G16" s="134">
        <v>0.0</v>
      </c>
      <c r="H16" s="134">
        <v>0.0</v>
      </c>
      <c r="I16" s="134">
        <v>0.0</v>
      </c>
      <c r="J16" s="134">
        <v>0.0</v>
      </c>
      <c r="K16" s="134">
        <v>0.0</v>
      </c>
      <c r="L16" s="134">
        <v>0.0</v>
      </c>
      <c r="M16" s="134">
        <v>0.0</v>
      </c>
      <c r="N16" s="123">
        <f t="shared" si="9"/>
        <v>20000</v>
      </c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</row>
    <row r="17" ht="15.75" customHeight="1">
      <c r="A17" s="128" t="s">
        <v>281</v>
      </c>
      <c r="B17" s="118">
        <f t="shared" ref="B17:M17" si="10">B18+B19+B20+B21+B22+B23+B24</f>
        <v>147500</v>
      </c>
      <c r="C17" s="118">
        <f t="shared" si="10"/>
        <v>147500</v>
      </c>
      <c r="D17" s="118">
        <f t="shared" si="10"/>
        <v>147500</v>
      </c>
      <c r="E17" s="118">
        <f t="shared" si="10"/>
        <v>147500</v>
      </c>
      <c r="F17" s="118">
        <f t="shared" si="10"/>
        <v>147500</v>
      </c>
      <c r="G17" s="118">
        <f t="shared" si="10"/>
        <v>147500</v>
      </c>
      <c r="H17" s="118">
        <f t="shared" si="10"/>
        <v>147500</v>
      </c>
      <c r="I17" s="118">
        <f t="shared" si="10"/>
        <v>147500</v>
      </c>
      <c r="J17" s="118">
        <f t="shared" si="10"/>
        <v>147500</v>
      </c>
      <c r="K17" s="118">
        <f t="shared" si="10"/>
        <v>147500</v>
      </c>
      <c r="L17" s="118">
        <f t="shared" si="10"/>
        <v>147500</v>
      </c>
      <c r="M17" s="118">
        <f t="shared" si="10"/>
        <v>147500</v>
      </c>
      <c r="N17" s="119">
        <f t="shared" si="9"/>
        <v>1770000</v>
      </c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</row>
    <row r="18" ht="26.25" customHeight="1">
      <c r="A18" s="129" t="s">
        <v>210</v>
      </c>
      <c r="B18" s="130">
        <f>'Биз. план'!$D$11</f>
        <v>37500</v>
      </c>
      <c r="C18" s="130">
        <f>'Биз. план'!$D$11</f>
        <v>37500</v>
      </c>
      <c r="D18" s="130">
        <f>'Биз. план'!$D$11</f>
        <v>37500</v>
      </c>
      <c r="E18" s="130">
        <f>'Биз. план'!$D$11</f>
        <v>37500</v>
      </c>
      <c r="F18" s="130">
        <f>'Биз. план'!$D$11</f>
        <v>37500</v>
      </c>
      <c r="G18" s="130">
        <f>'Биз. план'!$D$11</f>
        <v>37500</v>
      </c>
      <c r="H18" s="130">
        <f>'Биз. план'!$D$11</f>
        <v>37500</v>
      </c>
      <c r="I18" s="130">
        <f>'Биз. план'!$D$11</f>
        <v>37500</v>
      </c>
      <c r="J18" s="130">
        <f>'Биз. план'!$D$11</f>
        <v>37500</v>
      </c>
      <c r="K18" s="130">
        <f>'Биз. план'!$D$11</f>
        <v>37500</v>
      </c>
      <c r="L18" s="130">
        <f>'Биз. план'!$D$11</f>
        <v>37500</v>
      </c>
      <c r="M18" s="130">
        <f>'Биз. план'!$D$11</f>
        <v>37500</v>
      </c>
      <c r="N18" s="126">
        <f t="shared" si="9"/>
        <v>450000</v>
      </c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</row>
    <row r="19" ht="15.0" customHeight="1">
      <c r="A19" s="129" t="s">
        <v>211</v>
      </c>
      <c r="B19" s="130">
        <f>'Биз. план'!$D$12</f>
        <v>10000</v>
      </c>
      <c r="C19" s="130">
        <f>'Биз. план'!$D$12</f>
        <v>10000</v>
      </c>
      <c r="D19" s="130">
        <f>'Биз. план'!$D$12</f>
        <v>10000</v>
      </c>
      <c r="E19" s="130">
        <f>'Биз. план'!$D$12</f>
        <v>10000</v>
      </c>
      <c r="F19" s="130">
        <f>'Биз. план'!$D$12</f>
        <v>10000</v>
      </c>
      <c r="G19" s="130">
        <f>'Биз. план'!$D$12</f>
        <v>10000</v>
      </c>
      <c r="H19" s="130">
        <f>'Биз. план'!$D$12</f>
        <v>10000</v>
      </c>
      <c r="I19" s="130">
        <f>'Биз. план'!$D$12</f>
        <v>10000</v>
      </c>
      <c r="J19" s="130">
        <f>'Биз. план'!$D$12</f>
        <v>10000</v>
      </c>
      <c r="K19" s="130">
        <f>'Биз. план'!$D$12</f>
        <v>10000</v>
      </c>
      <c r="L19" s="130">
        <f>'Биз. план'!$D$12</f>
        <v>10000</v>
      </c>
      <c r="M19" s="130">
        <f>'Биз. план'!$D$12</f>
        <v>10000</v>
      </c>
      <c r="N19" s="126">
        <f t="shared" si="9"/>
        <v>120000</v>
      </c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</row>
    <row r="20" ht="26.25" customHeight="1">
      <c r="A20" s="129" t="s">
        <v>282</v>
      </c>
      <c r="B20" s="130">
        <f>'Биз. план'!$D$14*'Биз. план'!$D$13</f>
        <v>80000</v>
      </c>
      <c r="C20" s="130">
        <f>'Биз. план'!$D$14*'Биз. план'!$D$13</f>
        <v>80000</v>
      </c>
      <c r="D20" s="130">
        <f>'Биз. план'!$D$14*'Биз. план'!$D$13</f>
        <v>80000</v>
      </c>
      <c r="E20" s="130">
        <f>'Биз. план'!$D$14*'Биз. план'!$D$13</f>
        <v>80000</v>
      </c>
      <c r="F20" s="130">
        <f>'Биз. план'!$D$14*'Биз. план'!$D$13</f>
        <v>80000</v>
      </c>
      <c r="G20" s="130">
        <f>'Биз. план'!$D$14*'Биз. план'!$D$13</f>
        <v>80000</v>
      </c>
      <c r="H20" s="130">
        <f>'Биз. план'!$D$14*'Биз. план'!$D$13</f>
        <v>80000</v>
      </c>
      <c r="I20" s="130">
        <f>'Биз. план'!$D$14*'Биз. план'!$D$13</f>
        <v>80000</v>
      </c>
      <c r="J20" s="130">
        <f>'Биз. план'!$D$14*'Биз. план'!$D$13</f>
        <v>80000</v>
      </c>
      <c r="K20" s="130">
        <f>'Биз. план'!$D$14*'Биз. план'!$D$13</f>
        <v>80000</v>
      </c>
      <c r="L20" s="130">
        <f>'Биз. план'!$D$14*'Биз. план'!$D$13</f>
        <v>80000</v>
      </c>
      <c r="M20" s="130">
        <f>'Биз. план'!$D$14*'Биз. план'!$D$13</f>
        <v>80000</v>
      </c>
      <c r="N20" s="126">
        <f t="shared" si="9"/>
        <v>960000</v>
      </c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</row>
    <row r="21" ht="15.0" customHeight="1">
      <c r="A21" s="129" t="s">
        <v>214</v>
      </c>
      <c r="B21" s="130">
        <f>'Биз. план'!$D$15</f>
        <v>5000</v>
      </c>
      <c r="C21" s="130">
        <f>'Биз. план'!$D$15</f>
        <v>5000</v>
      </c>
      <c r="D21" s="130">
        <f>'Биз. план'!$D$15</f>
        <v>5000</v>
      </c>
      <c r="E21" s="130">
        <f>'Биз. план'!$D$15</f>
        <v>5000</v>
      </c>
      <c r="F21" s="130">
        <f>'Биз. план'!$D$15</f>
        <v>5000</v>
      </c>
      <c r="G21" s="130">
        <f>'Биз. план'!$D$15</f>
        <v>5000</v>
      </c>
      <c r="H21" s="130">
        <f>'Биз. план'!$D$15</f>
        <v>5000</v>
      </c>
      <c r="I21" s="130">
        <f>'Биз. план'!$D$15</f>
        <v>5000</v>
      </c>
      <c r="J21" s="130">
        <f>'Биз. план'!$D$15</f>
        <v>5000</v>
      </c>
      <c r="K21" s="130">
        <f>'Биз. план'!$D$15</f>
        <v>5000</v>
      </c>
      <c r="L21" s="130">
        <f>'Биз. план'!$D$15</f>
        <v>5000</v>
      </c>
      <c r="M21" s="130">
        <f>'Биз. план'!$D$15</f>
        <v>5000</v>
      </c>
      <c r="N21" s="126">
        <f t="shared" si="9"/>
        <v>60000</v>
      </c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</row>
    <row r="22" ht="15.0" customHeight="1">
      <c r="A22" s="129" t="s">
        <v>283</v>
      </c>
      <c r="B22" s="130">
        <f>'Биз. план'!$D$16</f>
        <v>5000</v>
      </c>
      <c r="C22" s="130">
        <f>'Биз. план'!$D$16</f>
        <v>5000</v>
      </c>
      <c r="D22" s="130">
        <f>'Биз. план'!$D$16</f>
        <v>5000</v>
      </c>
      <c r="E22" s="130">
        <f>'Биз. план'!$D$16</f>
        <v>5000</v>
      </c>
      <c r="F22" s="130">
        <f>'Биз. план'!$D$16</f>
        <v>5000</v>
      </c>
      <c r="G22" s="130">
        <f>'Биз. план'!$D$16</f>
        <v>5000</v>
      </c>
      <c r="H22" s="130">
        <f>'Биз. план'!$D$16</f>
        <v>5000</v>
      </c>
      <c r="I22" s="130">
        <f>'Биз. план'!$D$16</f>
        <v>5000</v>
      </c>
      <c r="J22" s="130">
        <f>'Биз. план'!$D$16</f>
        <v>5000</v>
      </c>
      <c r="K22" s="130">
        <f>'Биз. план'!$D$16</f>
        <v>5000</v>
      </c>
      <c r="L22" s="130">
        <f>'Биз. план'!$D$16</f>
        <v>5000</v>
      </c>
      <c r="M22" s="130">
        <f>'Биз. план'!$D$16</f>
        <v>5000</v>
      </c>
      <c r="N22" s="126">
        <f t="shared" si="9"/>
        <v>60000</v>
      </c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</row>
    <row r="23" ht="15.0" customHeight="1">
      <c r="A23" s="129" t="s">
        <v>284</v>
      </c>
      <c r="B23" s="125">
        <f t="shared" ref="B23:M23" si="11">B47</f>
        <v>0</v>
      </c>
      <c r="C23" s="125">
        <f t="shared" si="11"/>
        <v>0</v>
      </c>
      <c r="D23" s="125">
        <f t="shared" si="11"/>
        <v>0</v>
      </c>
      <c r="E23" s="125">
        <f t="shared" si="11"/>
        <v>0</v>
      </c>
      <c r="F23" s="125">
        <f t="shared" si="11"/>
        <v>0</v>
      </c>
      <c r="G23" s="125">
        <f t="shared" si="11"/>
        <v>0</v>
      </c>
      <c r="H23" s="125">
        <f t="shared" si="11"/>
        <v>0</v>
      </c>
      <c r="I23" s="125">
        <f t="shared" si="11"/>
        <v>0</v>
      </c>
      <c r="J23" s="125">
        <f t="shared" si="11"/>
        <v>0</v>
      </c>
      <c r="K23" s="125">
        <f t="shared" si="11"/>
        <v>0</v>
      </c>
      <c r="L23" s="125">
        <f t="shared" si="11"/>
        <v>0</v>
      </c>
      <c r="M23" s="125">
        <f t="shared" si="11"/>
        <v>0</v>
      </c>
      <c r="N23" s="126">
        <f t="shared" si="9"/>
        <v>0</v>
      </c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</row>
    <row r="24" ht="15.75" customHeight="1">
      <c r="A24" s="132" t="s">
        <v>285</v>
      </c>
      <c r="B24" s="133">
        <f>'Биз. план'!$D$10</f>
        <v>10000</v>
      </c>
      <c r="C24" s="133">
        <f>'Биз. план'!$D$10</f>
        <v>10000</v>
      </c>
      <c r="D24" s="133">
        <f>'Биз. план'!$D$10</f>
        <v>10000</v>
      </c>
      <c r="E24" s="133">
        <f>'Биз. план'!$D$10</f>
        <v>10000</v>
      </c>
      <c r="F24" s="133">
        <f>'Биз. план'!$D$10</f>
        <v>10000</v>
      </c>
      <c r="G24" s="133">
        <f>'Биз. план'!$D$10</f>
        <v>10000</v>
      </c>
      <c r="H24" s="133">
        <f>'Биз. план'!$D$10</f>
        <v>10000</v>
      </c>
      <c r="I24" s="133">
        <f>'Биз. план'!$D$10</f>
        <v>10000</v>
      </c>
      <c r="J24" s="133">
        <f>'Биз. план'!$D$10</f>
        <v>10000</v>
      </c>
      <c r="K24" s="133">
        <f>'Биз. план'!$D$10</f>
        <v>10000</v>
      </c>
      <c r="L24" s="133">
        <f>'Биз. план'!$D$10</f>
        <v>10000</v>
      </c>
      <c r="M24" s="133">
        <f>'Биз. план'!$D$10</f>
        <v>10000</v>
      </c>
      <c r="N24" s="123">
        <f t="shared" si="9"/>
        <v>120000</v>
      </c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</row>
    <row r="25" ht="15.75" customHeight="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16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</row>
    <row r="26" ht="21.0" customHeight="1">
      <c r="A26" s="127" t="s">
        <v>286</v>
      </c>
      <c r="B26" s="114">
        <f t="shared" ref="B26:M26" si="12">B4-B11</f>
        <v>115300</v>
      </c>
      <c r="C26" s="114">
        <f t="shared" si="12"/>
        <v>160300</v>
      </c>
      <c r="D26" s="114">
        <f t="shared" si="12"/>
        <v>160300</v>
      </c>
      <c r="E26" s="114">
        <f t="shared" si="12"/>
        <v>160300</v>
      </c>
      <c r="F26" s="114">
        <f t="shared" si="12"/>
        <v>160300</v>
      </c>
      <c r="G26" s="114">
        <f t="shared" si="12"/>
        <v>160300</v>
      </c>
      <c r="H26" s="114">
        <f t="shared" si="12"/>
        <v>160300</v>
      </c>
      <c r="I26" s="114">
        <f t="shared" si="12"/>
        <v>160300</v>
      </c>
      <c r="J26" s="114">
        <f t="shared" si="12"/>
        <v>160300</v>
      </c>
      <c r="K26" s="114">
        <f t="shared" si="12"/>
        <v>160300</v>
      </c>
      <c r="L26" s="114">
        <f t="shared" si="12"/>
        <v>160300</v>
      </c>
      <c r="M26" s="114">
        <f t="shared" si="12"/>
        <v>160300</v>
      </c>
      <c r="N26" s="115">
        <f>SUM(B26:M26)</f>
        <v>1878600</v>
      </c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</row>
    <row r="27" ht="15.0" customHeight="1">
      <c r="A27" s="107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16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</row>
    <row r="28" ht="15.75" customHeight="1">
      <c r="A28" s="135" t="s">
        <v>287</v>
      </c>
      <c r="B28" s="136">
        <f>'Биз. план'!$D$17</f>
        <v>6552</v>
      </c>
      <c r="C28" s="136">
        <f>'Биз. план'!$D$17</f>
        <v>6552</v>
      </c>
      <c r="D28" s="136">
        <f>'Биз. план'!$D$17</f>
        <v>6552</v>
      </c>
      <c r="E28" s="136">
        <f>'Биз. план'!$D$17</f>
        <v>6552</v>
      </c>
      <c r="F28" s="136">
        <f>'Биз. план'!$D$17</f>
        <v>6552</v>
      </c>
      <c r="G28" s="136">
        <f>'Биз. план'!$D$17</f>
        <v>6552</v>
      </c>
      <c r="H28" s="136">
        <f>'Биз. план'!$D$17</f>
        <v>6552</v>
      </c>
      <c r="I28" s="136">
        <f>'Биз. план'!$D$17</f>
        <v>6552</v>
      </c>
      <c r="J28" s="136">
        <f>'Биз. план'!$D$17</f>
        <v>6552</v>
      </c>
      <c r="K28" s="136">
        <f>'Биз. план'!$D$17</f>
        <v>6552</v>
      </c>
      <c r="L28" s="136">
        <f>'Биз. план'!$D$17</f>
        <v>6552</v>
      </c>
      <c r="M28" s="136">
        <f>'Биз. план'!$D$17</f>
        <v>6552</v>
      </c>
      <c r="N28" s="137">
        <f>SUM(B28:M28)</f>
        <v>78624</v>
      </c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</row>
    <row r="29" ht="15.0" customHeight="1">
      <c r="A29" s="107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16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</row>
    <row r="30" ht="20.25" customHeight="1">
      <c r="A30" s="138" t="s">
        <v>288</v>
      </c>
      <c r="B30" s="139">
        <f t="shared" ref="B30:M30" si="13">B26-B28</f>
        <v>108748</v>
      </c>
      <c r="C30" s="139">
        <f t="shared" si="13"/>
        <v>153748</v>
      </c>
      <c r="D30" s="139">
        <f t="shared" si="13"/>
        <v>153748</v>
      </c>
      <c r="E30" s="139">
        <f t="shared" si="13"/>
        <v>153748</v>
      </c>
      <c r="F30" s="139">
        <f t="shared" si="13"/>
        <v>153748</v>
      </c>
      <c r="G30" s="139">
        <f t="shared" si="13"/>
        <v>153748</v>
      </c>
      <c r="H30" s="139">
        <f t="shared" si="13"/>
        <v>153748</v>
      </c>
      <c r="I30" s="139">
        <f t="shared" si="13"/>
        <v>153748</v>
      </c>
      <c r="J30" s="139">
        <f t="shared" si="13"/>
        <v>153748</v>
      </c>
      <c r="K30" s="139">
        <f t="shared" si="13"/>
        <v>153748</v>
      </c>
      <c r="L30" s="139">
        <f t="shared" si="13"/>
        <v>153748</v>
      </c>
      <c r="M30" s="139">
        <f t="shared" si="13"/>
        <v>153748</v>
      </c>
      <c r="N30" s="139">
        <f>SUM(B30:M30)</f>
        <v>1799976</v>
      </c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</row>
    <row r="31" ht="15.0" customHeight="1">
      <c r="A31" s="140" t="s">
        <v>289</v>
      </c>
      <c r="B31" s="136">
        <f>B30</f>
        <v>108748</v>
      </c>
      <c r="C31" s="136">
        <f t="shared" ref="C31:M31" si="14">B31+C30</f>
        <v>262496</v>
      </c>
      <c r="D31" s="136">
        <f t="shared" si="14"/>
        <v>416244</v>
      </c>
      <c r="E31" s="136">
        <f t="shared" si="14"/>
        <v>569992</v>
      </c>
      <c r="F31" s="136">
        <f t="shared" si="14"/>
        <v>723740</v>
      </c>
      <c r="G31" s="136">
        <f t="shared" si="14"/>
        <v>877488</v>
      </c>
      <c r="H31" s="136">
        <f t="shared" si="14"/>
        <v>1031236</v>
      </c>
      <c r="I31" s="136">
        <f t="shared" si="14"/>
        <v>1184984</v>
      </c>
      <c r="J31" s="136">
        <f t="shared" si="14"/>
        <v>1338732</v>
      </c>
      <c r="K31" s="136">
        <f t="shared" si="14"/>
        <v>1492480</v>
      </c>
      <c r="L31" s="136">
        <f t="shared" si="14"/>
        <v>1646228</v>
      </c>
      <c r="M31" s="136">
        <f t="shared" si="14"/>
        <v>1799976</v>
      </c>
      <c r="N31" s="137">
        <f>M31</f>
        <v>1799976</v>
      </c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</row>
    <row r="32" ht="26.25" customHeight="1">
      <c r="A32" s="141" t="s">
        <v>290</v>
      </c>
      <c r="B32" s="142" t="str">
        <f t="shared" ref="B32:M32" si="15">IF(B31&gt;=$B$12,B3," ")</f>
        <v>1 месяц</v>
      </c>
      <c r="C32" s="142" t="str">
        <f t="shared" si="15"/>
        <v>2 месяц</v>
      </c>
      <c r="D32" s="142" t="str">
        <f t="shared" si="15"/>
        <v>3 месяц</v>
      </c>
      <c r="E32" s="142" t="str">
        <f t="shared" si="15"/>
        <v>4 месяц</v>
      </c>
      <c r="F32" s="142" t="str">
        <f t="shared" si="15"/>
        <v>5 месяц</v>
      </c>
      <c r="G32" s="142" t="str">
        <f t="shared" si="15"/>
        <v>6 месяц</v>
      </c>
      <c r="H32" s="142" t="str">
        <f t="shared" si="15"/>
        <v>7 месяц</v>
      </c>
      <c r="I32" s="142" t="str">
        <f t="shared" si="15"/>
        <v>8 месяц</v>
      </c>
      <c r="J32" s="142" t="str">
        <f t="shared" si="15"/>
        <v>9 месяц</v>
      </c>
      <c r="K32" s="142" t="str">
        <f t="shared" si="15"/>
        <v>10 месяц</v>
      </c>
      <c r="L32" s="142" t="str">
        <f t="shared" si="15"/>
        <v>11 месяц</v>
      </c>
      <c r="M32" s="142" t="str">
        <f t="shared" si="15"/>
        <v>12 месяц</v>
      </c>
      <c r="N32" s="143" t="s">
        <v>291</v>
      </c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</row>
    <row r="33" ht="15.0" customHeight="1">
      <c r="A33" s="107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16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</row>
    <row r="34" ht="21.0" customHeight="1">
      <c r="A34" s="144" t="s">
        <v>292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16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</row>
    <row r="35" ht="15.75" customHeight="1">
      <c r="A35" s="145" t="s">
        <v>293</v>
      </c>
      <c r="B35" s="146">
        <f t="shared" ref="B35:M35" si="16">B40*B38</f>
        <v>10260</v>
      </c>
      <c r="C35" s="146">
        <f t="shared" si="16"/>
        <v>10260</v>
      </c>
      <c r="D35" s="146">
        <f t="shared" si="16"/>
        <v>10260</v>
      </c>
      <c r="E35" s="146">
        <f t="shared" si="16"/>
        <v>10260</v>
      </c>
      <c r="F35" s="146">
        <f t="shared" si="16"/>
        <v>10260</v>
      </c>
      <c r="G35" s="146">
        <f t="shared" si="16"/>
        <v>10260</v>
      </c>
      <c r="H35" s="146">
        <f t="shared" si="16"/>
        <v>10260</v>
      </c>
      <c r="I35" s="146">
        <f t="shared" si="16"/>
        <v>10260</v>
      </c>
      <c r="J35" s="146">
        <f t="shared" si="16"/>
        <v>10260</v>
      </c>
      <c r="K35" s="146">
        <f t="shared" si="16"/>
        <v>10260</v>
      </c>
      <c r="L35" s="146">
        <f t="shared" si="16"/>
        <v>10260</v>
      </c>
      <c r="M35" s="146">
        <f t="shared" si="16"/>
        <v>10260</v>
      </c>
      <c r="N35" s="147">
        <f>SUM(B35:M35)</f>
        <v>123120</v>
      </c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</row>
    <row r="36" ht="15.0" customHeight="1">
      <c r="A36" s="148" t="s">
        <v>219</v>
      </c>
      <c r="B36" s="149">
        <f>'Биз. план'!$D$19</f>
        <v>5</v>
      </c>
      <c r="C36" s="149">
        <f>'Биз. план'!$D$19</f>
        <v>5</v>
      </c>
      <c r="D36" s="149">
        <f>'Биз. план'!$D$19</f>
        <v>5</v>
      </c>
      <c r="E36" s="149">
        <f>'Биз. план'!$D$19</f>
        <v>5</v>
      </c>
      <c r="F36" s="149">
        <f>'Биз. план'!$D$19</f>
        <v>5</v>
      </c>
      <c r="G36" s="149">
        <f>'Биз. план'!$D$19</f>
        <v>5</v>
      </c>
      <c r="H36" s="149">
        <f>'Биз. план'!$D$19</f>
        <v>5</v>
      </c>
      <c r="I36" s="149">
        <f>'Биз. план'!$D$19</f>
        <v>5</v>
      </c>
      <c r="J36" s="149">
        <f>'Биз. план'!$D$19</f>
        <v>5</v>
      </c>
      <c r="K36" s="149">
        <f>'Биз. план'!$D$19</f>
        <v>5</v>
      </c>
      <c r="L36" s="149">
        <f>'Биз. план'!$D$19</f>
        <v>5</v>
      </c>
      <c r="M36" s="149">
        <f>'Биз. план'!$D$19</f>
        <v>5</v>
      </c>
      <c r="N36" s="150" t="s">
        <v>291</v>
      </c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</row>
    <row r="37" ht="39.0" customHeight="1">
      <c r="A37" s="148" t="s">
        <v>220</v>
      </c>
      <c r="B37" s="149">
        <f t="shared" ref="B37:M37" si="17">3*12*60/B36</f>
        <v>432</v>
      </c>
      <c r="C37" s="149">
        <f t="shared" si="17"/>
        <v>432</v>
      </c>
      <c r="D37" s="149">
        <f t="shared" si="17"/>
        <v>432</v>
      </c>
      <c r="E37" s="149">
        <f t="shared" si="17"/>
        <v>432</v>
      </c>
      <c r="F37" s="149">
        <f t="shared" si="17"/>
        <v>432</v>
      </c>
      <c r="G37" s="149">
        <f t="shared" si="17"/>
        <v>432</v>
      </c>
      <c r="H37" s="149">
        <f t="shared" si="17"/>
        <v>432</v>
      </c>
      <c r="I37" s="149">
        <f t="shared" si="17"/>
        <v>432</v>
      </c>
      <c r="J37" s="149">
        <f t="shared" si="17"/>
        <v>432</v>
      </c>
      <c r="K37" s="149">
        <f t="shared" si="17"/>
        <v>432</v>
      </c>
      <c r="L37" s="149">
        <f t="shared" si="17"/>
        <v>432</v>
      </c>
      <c r="M37" s="149">
        <f t="shared" si="17"/>
        <v>432</v>
      </c>
      <c r="N37" s="150" t="s">
        <v>291</v>
      </c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</row>
    <row r="38" ht="15.0" customHeight="1">
      <c r="A38" s="151" t="s">
        <v>221</v>
      </c>
      <c r="B38" s="149">
        <f>'Биз. план'!$D$21</f>
        <v>250</v>
      </c>
      <c r="C38" s="149">
        <f>'Биз. план'!$D$21</f>
        <v>250</v>
      </c>
      <c r="D38" s="149">
        <f>'Биз. план'!$D$21</f>
        <v>250</v>
      </c>
      <c r="E38" s="149">
        <f>'Биз. план'!$D$21</f>
        <v>250</v>
      </c>
      <c r="F38" s="149">
        <f>'Биз. план'!$D$21</f>
        <v>250</v>
      </c>
      <c r="G38" s="149">
        <f>'Биз. план'!$D$21</f>
        <v>250</v>
      </c>
      <c r="H38" s="149">
        <f>'Биз. план'!$D$21</f>
        <v>250</v>
      </c>
      <c r="I38" s="149">
        <f>'Биз. план'!$D$21</f>
        <v>250</v>
      </c>
      <c r="J38" s="149">
        <f>'Биз. план'!$D$21</f>
        <v>250</v>
      </c>
      <c r="K38" s="149">
        <f>'Биз. план'!$D$21</f>
        <v>250</v>
      </c>
      <c r="L38" s="149">
        <f>'Биз. план'!$D$21</f>
        <v>250</v>
      </c>
      <c r="M38" s="149">
        <f>'Биз. план'!$D$21</f>
        <v>250</v>
      </c>
      <c r="N38" s="150" t="s">
        <v>291</v>
      </c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</row>
    <row r="39" ht="51.75" customHeight="1">
      <c r="A39" s="152" t="s">
        <v>222</v>
      </c>
      <c r="B39" s="153">
        <f>'Биз. план'!$D$22</f>
        <v>0.095</v>
      </c>
      <c r="C39" s="153">
        <f>'Биз. план'!$D$22</f>
        <v>0.095</v>
      </c>
      <c r="D39" s="153">
        <f>'Биз. план'!$D$22</f>
        <v>0.095</v>
      </c>
      <c r="E39" s="153">
        <f>'Биз. план'!$D$22</f>
        <v>0.095</v>
      </c>
      <c r="F39" s="153">
        <f>'Биз. план'!$D$22</f>
        <v>0.095</v>
      </c>
      <c r="G39" s="153">
        <f>'Биз. план'!$D$22</f>
        <v>0.095</v>
      </c>
      <c r="H39" s="153">
        <f>'Биз. план'!$D$22</f>
        <v>0.095</v>
      </c>
      <c r="I39" s="153">
        <f>'Биз. план'!$D$22</f>
        <v>0.095</v>
      </c>
      <c r="J39" s="153">
        <f>'Биз. план'!$D$22</f>
        <v>0.095</v>
      </c>
      <c r="K39" s="153">
        <f>'Биз. план'!$D$22</f>
        <v>0.095</v>
      </c>
      <c r="L39" s="153">
        <f>'Биз. план'!$D$22</f>
        <v>0.095</v>
      </c>
      <c r="M39" s="153">
        <f>'Биз. план'!$D$22</f>
        <v>0.095</v>
      </c>
      <c r="N39" s="150" t="s">
        <v>291</v>
      </c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</row>
    <row r="40" ht="39.75" customHeight="1">
      <c r="A40" s="155" t="s">
        <v>223</v>
      </c>
      <c r="B40" s="156">
        <f t="shared" ref="B40:M40" si="18">B37*B39</f>
        <v>41.04</v>
      </c>
      <c r="C40" s="156">
        <f t="shared" si="18"/>
        <v>41.04</v>
      </c>
      <c r="D40" s="156">
        <f t="shared" si="18"/>
        <v>41.04</v>
      </c>
      <c r="E40" s="156">
        <f t="shared" si="18"/>
        <v>41.04</v>
      </c>
      <c r="F40" s="156">
        <f t="shared" si="18"/>
        <v>41.04</v>
      </c>
      <c r="G40" s="156">
        <f t="shared" si="18"/>
        <v>41.04</v>
      </c>
      <c r="H40" s="156">
        <f t="shared" si="18"/>
        <v>41.04</v>
      </c>
      <c r="I40" s="156">
        <f t="shared" si="18"/>
        <v>41.04</v>
      </c>
      <c r="J40" s="156">
        <f t="shared" si="18"/>
        <v>41.04</v>
      </c>
      <c r="K40" s="156">
        <f t="shared" si="18"/>
        <v>41.04</v>
      </c>
      <c r="L40" s="156">
        <f t="shared" si="18"/>
        <v>41.04</v>
      </c>
      <c r="M40" s="156">
        <f t="shared" si="18"/>
        <v>41.04</v>
      </c>
      <c r="N40" s="157" t="s">
        <v>291</v>
      </c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</row>
    <row r="41" ht="13.5" customHeight="1">
      <c r="A41" s="107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8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</row>
    <row r="42" ht="15.75" customHeight="1">
      <c r="A42" s="158" t="s">
        <v>294</v>
      </c>
      <c r="B42" s="146">
        <f t="shared" ref="B42:M42" si="19">SUM(B43:B45)</f>
        <v>0</v>
      </c>
      <c r="C42" s="146">
        <f t="shared" si="19"/>
        <v>0</v>
      </c>
      <c r="D42" s="146">
        <f t="shared" si="19"/>
        <v>0</v>
      </c>
      <c r="E42" s="146">
        <f t="shared" si="19"/>
        <v>0</v>
      </c>
      <c r="F42" s="146">
        <f t="shared" si="19"/>
        <v>0</v>
      </c>
      <c r="G42" s="146">
        <f t="shared" si="19"/>
        <v>0</v>
      </c>
      <c r="H42" s="146">
        <f t="shared" si="19"/>
        <v>0</v>
      </c>
      <c r="I42" s="146">
        <f t="shared" si="19"/>
        <v>0</v>
      </c>
      <c r="J42" s="146">
        <f t="shared" si="19"/>
        <v>0</v>
      </c>
      <c r="K42" s="146">
        <f t="shared" si="19"/>
        <v>0</v>
      </c>
      <c r="L42" s="146">
        <f t="shared" si="19"/>
        <v>0</v>
      </c>
      <c r="M42" s="146">
        <f t="shared" si="19"/>
        <v>0</v>
      </c>
      <c r="N42" s="52">
        <f t="shared" ref="N42:N45" si="21">SUM(B42:M42)</f>
        <v>0</v>
      </c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ht="26.25" customHeight="1">
      <c r="A43" s="148" t="s">
        <v>232</v>
      </c>
      <c r="B43" s="149">
        <f t="shared" ref="B43:M43" si="20">B48*2</f>
        <v>0</v>
      </c>
      <c r="C43" s="149">
        <f t="shared" si="20"/>
        <v>0</v>
      </c>
      <c r="D43" s="149">
        <f t="shared" si="20"/>
        <v>0</v>
      </c>
      <c r="E43" s="149">
        <f t="shared" si="20"/>
        <v>0</v>
      </c>
      <c r="F43" s="149">
        <f t="shared" si="20"/>
        <v>0</v>
      </c>
      <c r="G43" s="149">
        <f t="shared" si="20"/>
        <v>0</v>
      </c>
      <c r="H43" s="149">
        <f t="shared" si="20"/>
        <v>0</v>
      </c>
      <c r="I43" s="149">
        <f t="shared" si="20"/>
        <v>0</v>
      </c>
      <c r="J43" s="149">
        <f t="shared" si="20"/>
        <v>0</v>
      </c>
      <c r="K43" s="149">
        <f t="shared" si="20"/>
        <v>0</v>
      </c>
      <c r="L43" s="149">
        <f t="shared" si="20"/>
        <v>0</v>
      </c>
      <c r="M43" s="149">
        <f t="shared" si="20"/>
        <v>0</v>
      </c>
      <c r="N43" s="65">
        <f t="shared" si="21"/>
        <v>0</v>
      </c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ht="26.25" customHeight="1">
      <c r="A44" s="148" t="s">
        <v>233</v>
      </c>
      <c r="B44" s="149">
        <f t="shared" ref="B44:M44" si="22">B49*2</f>
        <v>0</v>
      </c>
      <c r="C44" s="149">
        <f t="shared" si="22"/>
        <v>0</v>
      </c>
      <c r="D44" s="149">
        <f t="shared" si="22"/>
        <v>0</v>
      </c>
      <c r="E44" s="149">
        <f t="shared" si="22"/>
        <v>0</v>
      </c>
      <c r="F44" s="149">
        <f t="shared" si="22"/>
        <v>0</v>
      </c>
      <c r="G44" s="149">
        <f t="shared" si="22"/>
        <v>0</v>
      </c>
      <c r="H44" s="149">
        <f t="shared" si="22"/>
        <v>0</v>
      </c>
      <c r="I44" s="149">
        <f t="shared" si="22"/>
        <v>0</v>
      </c>
      <c r="J44" s="149">
        <f t="shared" si="22"/>
        <v>0</v>
      </c>
      <c r="K44" s="149">
        <f t="shared" si="22"/>
        <v>0</v>
      </c>
      <c r="L44" s="149">
        <f t="shared" si="22"/>
        <v>0</v>
      </c>
      <c r="M44" s="149">
        <f t="shared" si="22"/>
        <v>0</v>
      </c>
      <c r="N44" s="65">
        <f t="shared" si="21"/>
        <v>0</v>
      </c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ht="27.0" customHeight="1">
      <c r="A45" s="155" t="s">
        <v>234</v>
      </c>
      <c r="B45" s="156">
        <f t="shared" ref="B45:M45" si="23">B50*2</f>
        <v>0</v>
      </c>
      <c r="C45" s="156">
        <f t="shared" si="23"/>
        <v>0</v>
      </c>
      <c r="D45" s="156">
        <f t="shared" si="23"/>
        <v>0</v>
      </c>
      <c r="E45" s="156">
        <f t="shared" si="23"/>
        <v>0</v>
      </c>
      <c r="F45" s="156">
        <f t="shared" si="23"/>
        <v>0</v>
      </c>
      <c r="G45" s="156">
        <f t="shared" si="23"/>
        <v>0</v>
      </c>
      <c r="H45" s="156">
        <f t="shared" si="23"/>
        <v>0</v>
      </c>
      <c r="I45" s="156">
        <f t="shared" si="23"/>
        <v>0</v>
      </c>
      <c r="J45" s="156">
        <f t="shared" si="23"/>
        <v>0</v>
      </c>
      <c r="K45" s="156">
        <f t="shared" si="23"/>
        <v>0</v>
      </c>
      <c r="L45" s="156">
        <f t="shared" si="23"/>
        <v>0</v>
      </c>
      <c r="M45" s="156">
        <f t="shared" si="23"/>
        <v>0</v>
      </c>
      <c r="N45" s="71">
        <f t="shared" si="21"/>
        <v>0</v>
      </c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ht="13.5" customHeight="1">
      <c r="A46" s="107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8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ht="15.75" customHeight="1">
      <c r="A47" s="158" t="s">
        <v>295</v>
      </c>
      <c r="B47" s="146">
        <f t="shared" ref="B47:M47" si="24">SUM(B48:B50)</f>
        <v>0</v>
      </c>
      <c r="C47" s="146">
        <f t="shared" si="24"/>
        <v>0</v>
      </c>
      <c r="D47" s="146">
        <f t="shared" si="24"/>
        <v>0</v>
      </c>
      <c r="E47" s="146">
        <f t="shared" si="24"/>
        <v>0</v>
      </c>
      <c r="F47" s="146">
        <f t="shared" si="24"/>
        <v>0</v>
      </c>
      <c r="G47" s="146">
        <f t="shared" si="24"/>
        <v>0</v>
      </c>
      <c r="H47" s="146">
        <f t="shared" si="24"/>
        <v>0</v>
      </c>
      <c r="I47" s="146">
        <f t="shared" si="24"/>
        <v>0</v>
      </c>
      <c r="J47" s="146">
        <f t="shared" si="24"/>
        <v>0</v>
      </c>
      <c r="K47" s="146">
        <f t="shared" si="24"/>
        <v>0</v>
      </c>
      <c r="L47" s="146">
        <f t="shared" si="24"/>
        <v>0</v>
      </c>
      <c r="M47" s="146">
        <f t="shared" si="24"/>
        <v>0</v>
      </c>
      <c r="N47" s="52">
        <f t="shared" ref="N47:N50" si="25">SUM(B47:M47)</f>
        <v>0</v>
      </c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</row>
    <row r="48" ht="39.0" customHeight="1">
      <c r="A48" s="148" t="s">
        <v>227</v>
      </c>
      <c r="B48" s="149">
        <f>'Биз. план'!$D$27</f>
        <v>0</v>
      </c>
      <c r="C48" s="149">
        <f>'Биз. план'!$D$27</f>
        <v>0</v>
      </c>
      <c r="D48" s="149">
        <f>'Биз. план'!$D$27</f>
        <v>0</v>
      </c>
      <c r="E48" s="149">
        <f>'Биз. план'!$D$27</f>
        <v>0</v>
      </c>
      <c r="F48" s="149">
        <f>'Биз. план'!$D$27</f>
        <v>0</v>
      </c>
      <c r="G48" s="149">
        <f>'Биз. план'!$D$27</f>
        <v>0</v>
      </c>
      <c r="H48" s="149">
        <f>'Биз. план'!$D$27</f>
        <v>0</v>
      </c>
      <c r="I48" s="149">
        <f>'Биз. план'!$D$27</f>
        <v>0</v>
      </c>
      <c r="J48" s="149">
        <f>'Биз. план'!$D$27</f>
        <v>0</v>
      </c>
      <c r="K48" s="149">
        <f>'Биз. план'!$D$27</f>
        <v>0</v>
      </c>
      <c r="L48" s="149">
        <f>'Биз. план'!$D$27</f>
        <v>0</v>
      </c>
      <c r="M48" s="149">
        <f>'Биз. план'!$D$27</f>
        <v>0</v>
      </c>
      <c r="N48" s="65">
        <f t="shared" si="25"/>
        <v>0</v>
      </c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ht="26.25" customHeight="1">
      <c r="A49" s="148" t="s">
        <v>228</v>
      </c>
      <c r="B49" s="149">
        <f>'Биз. план'!$D$28</f>
        <v>0</v>
      </c>
      <c r="C49" s="149">
        <f>'Биз. план'!$D$28</f>
        <v>0</v>
      </c>
      <c r="D49" s="149">
        <f>'Биз. план'!$D$28</f>
        <v>0</v>
      </c>
      <c r="E49" s="149">
        <f>'Биз. план'!$D$28</f>
        <v>0</v>
      </c>
      <c r="F49" s="149">
        <f>'Биз. план'!$D$28</f>
        <v>0</v>
      </c>
      <c r="G49" s="149">
        <f>'Биз. план'!$D$28</f>
        <v>0</v>
      </c>
      <c r="H49" s="149">
        <f>'Биз. план'!$D$28</f>
        <v>0</v>
      </c>
      <c r="I49" s="149">
        <f>'Биз. план'!$D$28</f>
        <v>0</v>
      </c>
      <c r="J49" s="149">
        <f>'Биз. план'!$D$28</f>
        <v>0</v>
      </c>
      <c r="K49" s="149">
        <f>'Биз. план'!$D$28</f>
        <v>0</v>
      </c>
      <c r="L49" s="149">
        <f>'Биз. план'!$D$28</f>
        <v>0</v>
      </c>
      <c r="M49" s="149">
        <f>'Биз. план'!$D$28</f>
        <v>0</v>
      </c>
      <c r="N49" s="65">
        <f t="shared" si="25"/>
        <v>0</v>
      </c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ht="27.0" customHeight="1">
      <c r="A50" s="155" t="s">
        <v>229</v>
      </c>
      <c r="B50" s="156">
        <f>'Биз. план'!$D$29</f>
        <v>0</v>
      </c>
      <c r="C50" s="156">
        <f>'Биз. план'!$D$29</f>
        <v>0</v>
      </c>
      <c r="D50" s="156">
        <f>'Биз. план'!$D$29</f>
        <v>0</v>
      </c>
      <c r="E50" s="156">
        <f>'Биз. план'!$D$29</f>
        <v>0</v>
      </c>
      <c r="F50" s="156">
        <f>'Биз. план'!$D$29</f>
        <v>0</v>
      </c>
      <c r="G50" s="156">
        <f>'Биз. план'!$D$29</f>
        <v>0</v>
      </c>
      <c r="H50" s="156">
        <f>'Биз. план'!$D$29</f>
        <v>0</v>
      </c>
      <c r="I50" s="156">
        <f>'Биз. план'!$D$29</f>
        <v>0</v>
      </c>
      <c r="J50" s="156">
        <f>'Биз. план'!$D$29</f>
        <v>0</v>
      </c>
      <c r="K50" s="156">
        <f>'Биз. план'!$D$29</f>
        <v>0</v>
      </c>
      <c r="L50" s="156">
        <f>'Биз. план'!$D$29</f>
        <v>0</v>
      </c>
      <c r="M50" s="156">
        <f>'Биз. план'!$D$29</f>
        <v>0</v>
      </c>
      <c r="N50" s="71">
        <f t="shared" si="25"/>
        <v>0</v>
      </c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ht="12.75" customHeight="1">
      <c r="A51" s="107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8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ht="12.75" customHeight="1">
      <c r="A52" s="107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8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ht="12.75" customHeight="1">
      <c r="A53" s="107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8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ht="12.75" customHeight="1">
      <c r="A54" s="107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8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</row>
    <row r="55" ht="12.75" customHeight="1">
      <c r="A55" s="107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8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</row>
    <row r="56" ht="12.75" customHeight="1">
      <c r="A56" s="107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8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</row>
    <row r="57" ht="12.75" customHeight="1">
      <c r="A57" s="107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8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</row>
    <row r="58" ht="12.75" customHeight="1">
      <c r="A58" s="107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8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</row>
    <row r="59" ht="12.75" customHeight="1">
      <c r="A59" s="107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8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</row>
    <row r="60" ht="12.75" customHeight="1">
      <c r="A60" s="107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8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</row>
    <row r="61" ht="12.75" customHeight="1">
      <c r="A61" s="107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8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</row>
    <row r="62" ht="12.75" customHeight="1">
      <c r="A62" s="107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8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</row>
    <row r="63" ht="12.75" customHeight="1">
      <c r="A63" s="107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8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</row>
    <row r="64" ht="12.75" customHeight="1">
      <c r="A64" s="107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8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</row>
    <row r="65" ht="12.75" customHeight="1">
      <c r="A65" s="107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8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</row>
    <row r="66" ht="12.75" customHeight="1">
      <c r="A66" s="107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8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</row>
    <row r="67" ht="12.75" customHeight="1">
      <c r="A67" s="107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8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</row>
    <row r="68" ht="12.75" customHeight="1">
      <c r="A68" s="107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8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</row>
    <row r="69" ht="12.75" customHeight="1">
      <c r="A69" s="107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8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</row>
    <row r="70" ht="12.75" customHeight="1">
      <c r="A70" s="107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8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</row>
    <row r="71" ht="12.75" customHeight="1">
      <c r="A71" s="107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8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</row>
    <row r="72" ht="12.75" customHeight="1">
      <c r="A72" s="107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8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</row>
    <row r="73" ht="12.75" customHeight="1">
      <c r="A73" s="107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8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</row>
    <row r="74" ht="12.75" customHeight="1">
      <c r="A74" s="107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8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</row>
    <row r="75" ht="12.75" customHeight="1">
      <c r="A75" s="107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8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</row>
    <row r="76" ht="12.75" customHeight="1">
      <c r="A76" s="107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8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</row>
    <row r="77" ht="12.75" customHeight="1">
      <c r="A77" s="107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8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</row>
    <row r="78" ht="12.75" customHeight="1">
      <c r="A78" s="107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8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</row>
    <row r="79" ht="12.75" customHeight="1">
      <c r="A79" s="107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8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</row>
    <row r="80" ht="12.75" customHeight="1">
      <c r="A80" s="107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8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</row>
    <row r="81" ht="12.75" customHeight="1">
      <c r="A81" s="107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8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</row>
    <row r="82" ht="12.75" customHeight="1">
      <c r="A82" s="107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8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</row>
    <row r="83" ht="12.75" customHeight="1">
      <c r="A83" s="107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8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</row>
    <row r="84" ht="12.75" customHeight="1">
      <c r="A84" s="107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8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</row>
    <row r="85" ht="12.75" customHeight="1">
      <c r="A85" s="107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8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</row>
    <row r="86" ht="12.75" customHeight="1">
      <c r="A86" s="107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8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</row>
    <row r="87" ht="12.75" customHeight="1">
      <c r="A87" s="107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8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</row>
    <row r="88" ht="12.75" customHeight="1">
      <c r="A88" s="107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8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</row>
    <row r="89" ht="12.75" customHeight="1">
      <c r="A89" s="107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8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</row>
    <row r="90" ht="12.75" customHeight="1">
      <c r="A90" s="107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8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</row>
    <row r="91" ht="12.75" customHeight="1">
      <c r="A91" s="107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8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</row>
    <row r="92" ht="12.75" customHeight="1">
      <c r="A92" s="107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8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</row>
    <row r="93" ht="12.75" customHeight="1">
      <c r="A93" s="107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8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</row>
    <row r="94" ht="12.75" customHeight="1">
      <c r="A94" s="107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8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</row>
    <row r="95" ht="12.75" customHeight="1">
      <c r="A95" s="107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8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</row>
    <row r="96" ht="12.75" customHeight="1">
      <c r="A96" s="107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8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</row>
    <row r="97" ht="12.75" customHeight="1">
      <c r="A97" s="107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8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</row>
    <row r="98" ht="12.75" customHeight="1">
      <c r="A98" s="107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8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</row>
    <row r="99" ht="12.75" customHeight="1">
      <c r="A99" s="107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8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</row>
    <row r="100" ht="12.75" customHeight="1">
      <c r="A100" s="107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8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</row>
    <row r="101" ht="12.75" customHeight="1">
      <c r="A101" s="107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8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</row>
    <row r="102" ht="12.75" customHeight="1">
      <c r="A102" s="107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8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</row>
    <row r="103" ht="12.75" customHeight="1">
      <c r="A103" s="107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8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</row>
    <row r="104" ht="12.75" customHeight="1">
      <c r="A104" s="107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8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</row>
    <row r="105" ht="12.75" customHeight="1">
      <c r="A105" s="107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8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</row>
    <row r="106" ht="12.75" customHeight="1">
      <c r="A106" s="107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8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</row>
    <row r="107" ht="12.75" customHeight="1">
      <c r="A107" s="107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8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</row>
    <row r="108" ht="12.75" customHeight="1">
      <c r="A108" s="107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8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</row>
    <row r="109" ht="12.75" customHeight="1">
      <c r="A109" s="107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8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</row>
    <row r="110" ht="12.75" customHeight="1">
      <c r="A110" s="107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8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</row>
    <row r="111" ht="12.75" customHeight="1">
      <c r="A111" s="107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8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</row>
    <row r="112" ht="12.75" customHeight="1">
      <c r="A112" s="107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8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</row>
    <row r="113" ht="12.75" customHeight="1">
      <c r="A113" s="107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8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</row>
    <row r="114" ht="12.75" customHeight="1">
      <c r="A114" s="107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8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</row>
    <row r="115" ht="12.75" customHeight="1">
      <c r="A115" s="107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8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</row>
    <row r="116" ht="12.75" customHeight="1">
      <c r="A116" s="107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8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</row>
    <row r="117" ht="12.75" customHeight="1">
      <c r="A117" s="107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8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</row>
    <row r="118" ht="12.75" customHeight="1">
      <c r="A118" s="107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8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</row>
    <row r="119" ht="12.75" customHeight="1">
      <c r="A119" s="107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8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</row>
    <row r="120" ht="12.75" customHeight="1">
      <c r="A120" s="107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8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</row>
    <row r="121" ht="12.75" customHeight="1">
      <c r="A121" s="107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8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</row>
    <row r="122" ht="12.75" customHeight="1">
      <c r="A122" s="107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8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</row>
    <row r="123" ht="12.75" customHeight="1">
      <c r="A123" s="107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8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</row>
    <row r="124" ht="12.75" customHeight="1">
      <c r="A124" s="107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8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</row>
    <row r="125" ht="12.75" customHeight="1">
      <c r="A125" s="107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8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</row>
    <row r="126" ht="12.75" customHeight="1">
      <c r="A126" s="107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8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</row>
    <row r="127" ht="12.75" customHeight="1">
      <c r="A127" s="107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8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</row>
    <row r="128" ht="12.75" customHeight="1">
      <c r="A128" s="107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8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</row>
    <row r="129" ht="12.75" customHeight="1">
      <c r="A129" s="107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8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</row>
    <row r="130" ht="12.75" customHeight="1">
      <c r="A130" s="107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8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</row>
    <row r="131" ht="12.75" customHeight="1">
      <c r="A131" s="107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8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</row>
    <row r="132" ht="12.75" customHeight="1">
      <c r="A132" s="107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8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</row>
    <row r="133" ht="12.75" customHeight="1">
      <c r="A133" s="107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8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</row>
    <row r="134" ht="12.75" customHeight="1">
      <c r="A134" s="107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8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</row>
    <row r="135" ht="12.75" customHeight="1">
      <c r="A135" s="107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8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</row>
    <row r="136" ht="12.75" customHeight="1">
      <c r="A136" s="107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8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</row>
    <row r="137" ht="12.75" customHeight="1">
      <c r="A137" s="107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8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</row>
    <row r="138" ht="12.75" customHeight="1">
      <c r="A138" s="107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8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</row>
    <row r="139" ht="12.75" customHeight="1">
      <c r="A139" s="107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8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</row>
    <row r="140" ht="12.75" customHeight="1">
      <c r="A140" s="107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8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</row>
    <row r="141" ht="12.75" customHeight="1">
      <c r="A141" s="107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8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</row>
    <row r="142" ht="12.75" customHeight="1">
      <c r="A142" s="107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8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</row>
    <row r="143" ht="12.75" customHeight="1">
      <c r="A143" s="107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8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</row>
    <row r="144" ht="12.75" customHeight="1">
      <c r="A144" s="107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8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</row>
    <row r="145" ht="12.75" customHeight="1">
      <c r="A145" s="107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8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</row>
    <row r="146" ht="12.75" customHeight="1">
      <c r="A146" s="107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8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</row>
    <row r="147" ht="12.75" customHeight="1">
      <c r="A147" s="107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8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</row>
    <row r="148" ht="12.75" customHeight="1">
      <c r="A148" s="107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8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</row>
    <row r="149" ht="12.75" customHeight="1">
      <c r="A149" s="107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8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</row>
    <row r="150" ht="12.75" customHeight="1">
      <c r="A150" s="107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8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</row>
    <row r="151" ht="12.75" customHeight="1">
      <c r="A151" s="107"/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8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</row>
    <row r="152" ht="12.75" customHeight="1">
      <c r="A152" s="107"/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8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</row>
    <row r="153" ht="12.75" customHeight="1">
      <c r="A153" s="107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8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</row>
    <row r="154" ht="12.75" customHeight="1">
      <c r="A154" s="107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8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</row>
    <row r="155" ht="12.75" customHeight="1">
      <c r="A155" s="107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8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</row>
    <row r="156" ht="12.75" customHeight="1">
      <c r="A156" s="107"/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8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</row>
    <row r="157" ht="12.75" customHeight="1">
      <c r="A157" s="107"/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8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</row>
    <row r="158" ht="12.75" customHeight="1">
      <c r="A158" s="107"/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8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</row>
    <row r="159" ht="12.75" customHeight="1">
      <c r="A159" s="107"/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8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</row>
    <row r="160" ht="12.75" customHeight="1">
      <c r="A160" s="107"/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8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</row>
    <row r="161" ht="12.75" customHeight="1">
      <c r="A161" s="107"/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8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</row>
    <row r="162" ht="12.75" customHeight="1">
      <c r="A162" s="107"/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8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</row>
    <row r="163" ht="12.75" customHeight="1">
      <c r="A163" s="107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8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</row>
    <row r="164" ht="12.75" customHeight="1">
      <c r="A164" s="107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8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</row>
    <row r="165" ht="12.75" customHeight="1">
      <c r="A165" s="107"/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8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</row>
    <row r="166" ht="12.75" customHeight="1">
      <c r="A166" s="107"/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8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</row>
    <row r="167" ht="12.75" customHeight="1">
      <c r="A167" s="107"/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8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</row>
    <row r="168" ht="12.75" customHeight="1">
      <c r="A168" s="107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8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</row>
    <row r="169" ht="12.75" customHeight="1">
      <c r="A169" s="107"/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8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</row>
    <row r="170" ht="12.75" customHeight="1">
      <c r="A170" s="107"/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8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</row>
    <row r="171" ht="12.75" customHeight="1">
      <c r="A171" s="107"/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8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</row>
    <row r="172" ht="12.75" customHeight="1">
      <c r="A172" s="107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8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</row>
    <row r="173" ht="12.75" customHeight="1">
      <c r="A173" s="107"/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8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</row>
    <row r="174" ht="12.75" customHeight="1">
      <c r="A174" s="107"/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8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</row>
    <row r="175" ht="12.75" customHeight="1">
      <c r="A175" s="107"/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8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</row>
    <row r="176" ht="12.75" customHeight="1">
      <c r="A176" s="107"/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8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</row>
    <row r="177" ht="12.75" customHeight="1">
      <c r="A177" s="107"/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8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</row>
    <row r="178" ht="12.75" customHeight="1">
      <c r="A178" s="107"/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8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</row>
    <row r="179" ht="12.75" customHeight="1">
      <c r="A179" s="107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8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</row>
    <row r="180" ht="12.75" customHeight="1">
      <c r="A180" s="107"/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8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</row>
    <row r="181" ht="12.75" customHeight="1">
      <c r="A181" s="107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8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</row>
    <row r="182" ht="12.75" customHeight="1">
      <c r="A182" s="107"/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8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</row>
    <row r="183" ht="12.75" customHeight="1">
      <c r="A183" s="107"/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8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</row>
    <row r="184" ht="12.75" customHeight="1">
      <c r="A184" s="107"/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8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</row>
    <row r="185" ht="12.75" customHeight="1">
      <c r="A185" s="107"/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8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</row>
    <row r="186" ht="12.75" customHeight="1">
      <c r="A186" s="107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8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</row>
    <row r="187" ht="12.75" customHeight="1">
      <c r="A187" s="107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8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</row>
    <row r="188" ht="12.75" customHeight="1">
      <c r="A188" s="107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8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</row>
    <row r="189" ht="12.75" customHeight="1">
      <c r="A189" s="107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8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</row>
    <row r="190" ht="12.75" customHeight="1">
      <c r="A190" s="107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8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</row>
    <row r="191" ht="12.75" customHeight="1">
      <c r="A191" s="107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8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</row>
    <row r="192" ht="12.75" customHeight="1">
      <c r="A192" s="107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8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</row>
    <row r="193" ht="12.75" customHeight="1">
      <c r="A193" s="107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8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</row>
    <row r="194" ht="12.75" customHeight="1">
      <c r="A194" s="107"/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8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</row>
    <row r="195" ht="12.75" customHeight="1">
      <c r="A195" s="107"/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8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</row>
    <row r="196" ht="12.75" customHeight="1">
      <c r="A196" s="107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8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</row>
    <row r="197" ht="12.75" customHeight="1">
      <c r="A197" s="107"/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8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</row>
    <row r="198" ht="12.75" customHeight="1">
      <c r="A198" s="107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8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</row>
    <row r="199" ht="12.75" customHeight="1">
      <c r="A199" s="107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8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</row>
    <row r="200" ht="12.75" customHeight="1">
      <c r="A200" s="107"/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8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</row>
    <row r="201" ht="12.75" customHeight="1">
      <c r="A201" s="107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8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</row>
    <row r="202" ht="12.75" customHeight="1">
      <c r="A202" s="107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8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</row>
    <row r="203" ht="12.75" customHeight="1">
      <c r="A203" s="107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8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</row>
    <row r="204" ht="12.75" customHeight="1">
      <c r="A204" s="107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8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</row>
    <row r="205" ht="12.75" customHeight="1">
      <c r="A205" s="107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8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</row>
    <row r="206" ht="12.75" customHeight="1">
      <c r="A206" s="107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8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</row>
    <row r="207" ht="12.75" customHeight="1">
      <c r="A207" s="107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8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</row>
    <row r="208" ht="12.75" customHeight="1">
      <c r="A208" s="107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8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</row>
    <row r="209" ht="12.75" customHeight="1">
      <c r="A209" s="107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8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</row>
    <row r="210" ht="12.75" customHeight="1">
      <c r="A210" s="107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8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</row>
    <row r="211" ht="12.75" customHeight="1">
      <c r="A211" s="107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8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</row>
    <row r="212" ht="12.75" customHeight="1">
      <c r="A212" s="107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8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</row>
    <row r="213" ht="12.75" customHeight="1">
      <c r="A213" s="107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8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</row>
    <row r="214" ht="12.75" customHeight="1">
      <c r="A214" s="107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8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</row>
    <row r="215" ht="12.75" customHeight="1">
      <c r="A215" s="107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8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</row>
    <row r="216" ht="12.75" customHeight="1">
      <c r="A216" s="107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8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</row>
    <row r="217" ht="12.75" customHeight="1">
      <c r="A217" s="107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8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</row>
    <row r="218" ht="12.75" customHeight="1">
      <c r="A218" s="107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8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</row>
    <row r="219" ht="12.75" customHeight="1">
      <c r="A219" s="107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8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</row>
    <row r="220" ht="12.75" customHeight="1">
      <c r="A220" s="107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8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</row>
    <row r="221" ht="12.75" customHeight="1">
      <c r="A221" s="107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8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</row>
    <row r="222" ht="12.75" customHeight="1">
      <c r="A222" s="107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8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</row>
    <row r="223" ht="12.75" customHeight="1">
      <c r="A223" s="107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8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</row>
    <row r="224" ht="12.75" customHeight="1">
      <c r="A224" s="107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8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</row>
    <row r="225" ht="12.75" customHeight="1">
      <c r="A225" s="107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8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</row>
    <row r="226" ht="12.75" customHeight="1">
      <c r="A226" s="107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8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</row>
    <row r="227" ht="12.75" customHeight="1">
      <c r="A227" s="107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8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</row>
    <row r="228" ht="12.75" customHeight="1">
      <c r="A228" s="107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8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</row>
    <row r="229" ht="12.75" customHeight="1">
      <c r="A229" s="107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8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</row>
    <row r="230" ht="12.75" customHeight="1">
      <c r="A230" s="107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8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</row>
    <row r="231" ht="12.75" customHeight="1">
      <c r="A231" s="107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8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</row>
    <row r="232" ht="12.75" customHeight="1">
      <c r="A232" s="107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8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</row>
    <row r="233" ht="12.75" customHeight="1">
      <c r="A233" s="107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8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</row>
    <row r="234" ht="12.75" customHeight="1">
      <c r="A234" s="107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8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</row>
    <row r="235" ht="12.75" customHeight="1">
      <c r="A235" s="107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8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</row>
    <row r="236" ht="12.75" customHeight="1">
      <c r="A236" s="107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8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</row>
    <row r="237" ht="12.75" customHeight="1">
      <c r="A237" s="107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8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</row>
    <row r="238" ht="12.75" customHeight="1">
      <c r="A238" s="107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8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</row>
    <row r="239" ht="12.75" customHeight="1">
      <c r="A239" s="107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8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</row>
    <row r="240" ht="12.75" customHeight="1">
      <c r="A240" s="107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8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</row>
    <row r="241" ht="12.75" customHeight="1">
      <c r="A241" s="107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8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</row>
    <row r="242" ht="12.75" customHeight="1">
      <c r="A242" s="107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8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</row>
    <row r="243" ht="12.75" customHeight="1">
      <c r="A243" s="107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8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</row>
    <row r="244" ht="12.75" customHeight="1">
      <c r="A244" s="107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8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</row>
    <row r="245" ht="12.75" customHeight="1">
      <c r="A245" s="107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8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</row>
    <row r="246" ht="12.75" customHeight="1">
      <c r="A246" s="107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8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</row>
    <row r="247" ht="12.75" customHeight="1">
      <c r="A247" s="107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8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</row>
    <row r="248" ht="12.75" customHeight="1">
      <c r="A248" s="107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8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</row>
    <row r="249" ht="12.75" customHeight="1">
      <c r="A249" s="107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8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</row>
    <row r="250" ht="12.75" customHeight="1">
      <c r="A250" s="107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8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</row>
    <row r="251" ht="12.75" customHeight="1">
      <c r="A251" s="107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8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</row>
    <row r="252" ht="12.75" customHeight="1">
      <c r="A252" s="107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8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</row>
    <row r="253" ht="12.75" customHeight="1">
      <c r="A253" s="107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8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</row>
    <row r="254" ht="12.75" customHeight="1">
      <c r="A254" s="107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8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</row>
    <row r="255" ht="12.75" customHeight="1">
      <c r="A255" s="107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8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</row>
    <row r="256" ht="12.75" customHeight="1">
      <c r="A256" s="107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8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</row>
    <row r="257" ht="12.75" customHeight="1">
      <c r="A257" s="107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8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</row>
    <row r="258" ht="12.75" customHeight="1">
      <c r="A258" s="107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8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</row>
    <row r="259" ht="12.75" customHeight="1">
      <c r="A259" s="107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8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</row>
    <row r="260" ht="12.75" customHeight="1">
      <c r="A260" s="107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8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</row>
    <row r="261" ht="12.75" customHeight="1">
      <c r="A261" s="107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8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</row>
    <row r="262" ht="12.75" customHeight="1">
      <c r="A262" s="107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8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</row>
    <row r="263" ht="12.75" customHeight="1">
      <c r="A263" s="107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8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</row>
    <row r="264" ht="12.75" customHeight="1">
      <c r="A264" s="107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8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</row>
    <row r="265" ht="12.75" customHeight="1">
      <c r="A265" s="107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8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</row>
    <row r="266" ht="12.75" customHeight="1">
      <c r="A266" s="107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8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</row>
    <row r="267" ht="12.75" customHeight="1">
      <c r="A267" s="107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8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</row>
    <row r="268" ht="12.75" customHeight="1">
      <c r="A268" s="107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8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</row>
    <row r="269" ht="12.75" customHeight="1">
      <c r="A269" s="107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8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</row>
    <row r="270" ht="12.75" customHeight="1">
      <c r="A270" s="107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8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</row>
    <row r="271" ht="12.75" customHeight="1">
      <c r="A271" s="107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8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</row>
    <row r="272" ht="12.75" customHeight="1">
      <c r="A272" s="107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8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</row>
    <row r="273" ht="12.75" customHeight="1">
      <c r="A273" s="107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8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</row>
    <row r="274" ht="12.75" customHeight="1">
      <c r="A274" s="107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8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</row>
    <row r="275" ht="12.75" customHeight="1">
      <c r="A275" s="107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8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</row>
    <row r="276" ht="12.75" customHeight="1">
      <c r="A276" s="107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8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</row>
    <row r="277" ht="12.75" customHeight="1">
      <c r="A277" s="107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8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</row>
    <row r="278" ht="12.75" customHeight="1">
      <c r="A278" s="107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8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</row>
    <row r="279" ht="12.75" customHeight="1">
      <c r="A279" s="107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8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</row>
    <row r="280" ht="12.75" customHeight="1">
      <c r="A280" s="107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8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</row>
    <row r="281" ht="12.75" customHeight="1">
      <c r="A281" s="107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8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</row>
    <row r="282" ht="12.75" customHeight="1">
      <c r="A282" s="107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8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</row>
    <row r="283" ht="12.75" customHeight="1">
      <c r="A283" s="107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8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</row>
    <row r="284" ht="12.75" customHeight="1">
      <c r="A284" s="107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8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</row>
    <row r="285" ht="12.75" customHeight="1">
      <c r="A285" s="107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8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</row>
    <row r="286" ht="12.75" customHeight="1">
      <c r="A286" s="107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8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</row>
    <row r="287" ht="12.75" customHeight="1">
      <c r="A287" s="107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8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</row>
    <row r="288" ht="12.75" customHeight="1">
      <c r="A288" s="107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8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</row>
    <row r="289" ht="12.75" customHeight="1">
      <c r="A289" s="107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8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</row>
    <row r="290" ht="12.75" customHeight="1">
      <c r="A290" s="107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8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</row>
    <row r="291" ht="12.75" customHeight="1">
      <c r="A291" s="107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8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</row>
    <row r="292" ht="12.75" customHeight="1">
      <c r="A292" s="107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8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</row>
    <row r="293" ht="12.75" customHeight="1">
      <c r="A293" s="107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8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</row>
    <row r="294" ht="12.75" customHeight="1">
      <c r="A294" s="107"/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8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</row>
    <row r="295" ht="12.75" customHeight="1">
      <c r="A295" s="107"/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8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</row>
    <row r="296" ht="12.75" customHeight="1">
      <c r="A296" s="107"/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8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</row>
    <row r="297" ht="12.75" customHeight="1">
      <c r="A297" s="107"/>
      <c r="B297" s="106"/>
      <c r="C297" s="106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8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</row>
    <row r="298" ht="12.75" customHeight="1">
      <c r="A298" s="107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8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</row>
    <row r="299" ht="12.75" customHeight="1">
      <c r="A299" s="107"/>
      <c r="B299" s="106"/>
      <c r="C299" s="106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8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</row>
    <row r="300" ht="12.75" customHeight="1">
      <c r="A300" s="107"/>
      <c r="B300" s="106"/>
      <c r="C300" s="106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8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</row>
    <row r="301" ht="12.75" customHeight="1">
      <c r="A301" s="107"/>
      <c r="B301" s="106"/>
      <c r="C301" s="106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8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</row>
    <row r="302" ht="12.75" customHeight="1">
      <c r="A302" s="107"/>
      <c r="B302" s="106"/>
      <c r="C302" s="106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8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  <c r="Z302" s="106"/>
    </row>
    <row r="303" ht="12.75" customHeight="1">
      <c r="A303" s="107"/>
      <c r="B303" s="106"/>
      <c r="C303" s="106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8"/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  <c r="Z303" s="106"/>
    </row>
    <row r="304" ht="12.75" customHeight="1">
      <c r="A304" s="107"/>
      <c r="B304" s="106"/>
      <c r="C304" s="106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8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</row>
    <row r="305" ht="12.75" customHeight="1">
      <c r="A305" s="107"/>
      <c r="B305" s="106"/>
      <c r="C305" s="106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8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</row>
    <row r="306" ht="12.75" customHeight="1">
      <c r="A306" s="107"/>
      <c r="B306" s="106"/>
      <c r="C306" s="106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8"/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  <c r="Z306" s="106"/>
    </row>
    <row r="307" ht="12.75" customHeight="1">
      <c r="A307" s="107"/>
      <c r="B307" s="106"/>
      <c r="C307" s="106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8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</row>
    <row r="308" ht="12.75" customHeight="1">
      <c r="A308" s="107"/>
      <c r="B308" s="106"/>
      <c r="C308" s="106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8"/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  <c r="Z308" s="106"/>
    </row>
    <row r="309" ht="12.75" customHeight="1">
      <c r="A309" s="107"/>
      <c r="B309" s="106"/>
      <c r="C309" s="106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8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</row>
    <row r="310" ht="12.75" customHeight="1">
      <c r="A310" s="107"/>
      <c r="B310" s="106"/>
      <c r="C310" s="106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8"/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  <c r="Z310" s="106"/>
    </row>
    <row r="311" ht="12.75" customHeight="1">
      <c r="A311" s="107"/>
      <c r="B311" s="106"/>
      <c r="C311" s="106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8"/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  <c r="Z311" s="106"/>
    </row>
    <row r="312" ht="12.75" customHeight="1">
      <c r="A312" s="107"/>
      <c r="B312" s="106"/>
      <c r="C312" s="106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8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</row>
    <row r="313" ht="12.75" customHeight="1">
      <c r="A313" s="107"/>
      <c r="B313" s="106"/>
      <c r="C313" s="106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8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</row>
    <row r="314" ht="12.75" customHeight="1">
      <c r="A314" s="107"/>
      <c r="B314" s="106"/>
      <c r="C314" s="106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8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</row>
    <row r="315" ht="12.75" customHeight="1">
      <c r="A315" s="107"/>
      <c r="B315" s="106"/>
      <c r="C315" s="106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8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</row>
    <row r="316" ht="12.75" customHeight="1">
      <c r="A316" s="107"/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8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</row>
    <row r="317" ht="12.75" customHeight="1">
      <c r="A317" s="107"/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8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</row>
    <row r="318" ht="12.75" customHeight="1">
      <c r="A318" s="107"/>
      <c r="B318" s="106"/>
      <c r="C318" s="106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8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</row>
    <row r="319" ht="12.75" customHeight="1">
      <c r="A319" s="107"/>
      <c r="B319" s="106"/>
      <c r="C319" s="106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8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</row>
    <row r="320" ht="12.75" customHeight="1">
      <c r="A320" s="107"/>
      <c r="B320" s="106"/>
      <c r="C320" s="106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8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</row>
    <row r="321" ht="12.75" customHeight="1">
      <c r="A321" s="107"/>
      <c r="B321" s="106"/>
      <c r="C321" s="106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8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</row>
    <row r="322" ht="12.75" customHeight="1">
      <c r="A322" s="107"/>
      <c r="B322" s="106"/>
      <c r="C322" s="106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8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</row>
    <row r="323" ht="12.75" customHeight="1">
      <c r="A323" s="107"/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8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</row>
    <row r="324" ht="12.75" customHeight="1">
      <c r="A324" s="107"/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8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</row>
    <row r="325" ht="12.75" customHeight="1">
      <c r="A325" s="107"/>
      <c r="B325" s="106"/>
      <c r="C325" s="106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8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</row>
    <row r="326" ht="12.75" customHeight="1">
      <c r="A326" s="107"/>
      <c r="B326" s="106"/>
      <c r="C326" s="106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8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</row>
    <row r="327" ht="12.75" customHeight="1">
      <c r="A327" s="107"/>
      <c r="B327" s="106"/>
      <c r="C327" s="106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8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  <c r="Z327" s="106"/>
    </row>
    <row r="328" ht="12.75" customHeight="1">
      <c r="A328" s="107"/>
      <c r="B328" s="106"/>
      <c r="C328" s="106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8"/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  <c r="Z328" s="106"/>
    </row>
    <row r="329" ht="12.75" customHeight="1">
      <c r="A329" s="107"/>
      <c r="B329" s="106"/>
      <c r="C329" s="106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8"/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</row>
    <row r="330" ht="12.75" customHeight="1">
      <c r="A330" s="107"/>
      <c r="B330" s="106"/>
      <c r="C330" s="106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8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</row>
    <row r="331" ht="12.75" customHeight="1">
      <c r="A331" s="107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8"/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  <c r="Z331" s="106"/>
    </row>
    <row r="332" ht="12.75" customHeight="1">
      <c r="A332" s="107"/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8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</row>
    <row r="333" ht="12.75" customHeight="1">
      <c r="A333" s="107"/>
      <c r="B333" s="106"/>
      <c r="C333" s="106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8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</row>
    <row r="334" ht="12.75" customHeight="1">
      <c r="A334" s="107"/>
      <c r="B334" s="106"/>
      <c r="C334" s="106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8"/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  <c r="Z334" s="106"/>
    </row>
    <row r="335" ht="12.75" customHeight="1">
      <c r="A335" s="107"/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8"/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  <c r="Z335" s="106"/>
    </row>
    <row r="336" ht="12.75" customHeight="1">
      <c r="A336" s="107"/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8"/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  <c r="Z336" s="106"/>
    </row>
    <row r="337" ht="12.75" customHeight="1">
      <c r="A337" s="107"/>
      <c r="B337" s="106"/>
      <c r="C337" s="106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8"/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  <c r="Z337" s="106"/>
    </row>
    <row r="338" ht="12.75" customHeight="1">
      <c r="A338" s="107"/>
      <c r="B338" s="106"/>
      <c r="C338" s="106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8"/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  <c r="Z338" s="106"/>
    </row>
    <row r="339" ht="12.75" customHeight="1">
      <c r="A339" s="107"/>
      <c r="B339" s="106"/>
      <c r="C339" s="106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8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</row>
    <row r="340" ht="12.75" customHeight="1">
      <c r="A340" s="107"/>
      <c r="B340" s="106"/>
      <c r="C340" s="106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8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</row>
    <row r="341" ht="12.75" customHeight="1">
      <c r="A341" s="107"/>
      <c r="B341" s="106"/>
      <c r="C341" s="106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8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</row>
    <row r="342" ht="12.75" customHeight="1">
      <c r="A342" s="107"/>
      <c r="B342" s="106"/>
      <c r="C342" s="106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8"/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  <c r="Z342" s="106"/>
    </row>
    <row r="343" ht="12.75" customHeight="1">
      <c r="A343" s="107"/>
      <c r="B343" s="106"/>
      <c r="C343" s="106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8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</row>
    <row r="344" ht="12.75" customHeight="1">
      <c r="A344" s="107"/>
      <c r="B344" s="106"/>
      <c r="C344" s="106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8"/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  <c r="Z344" s="106"/>
    </row>
    <row r="345" ht="12.75" customHeight="1">
      <c r="A345" s="107"/>
      <c r="B345" s="106"/>
      <c r="C345" s="106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8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</row>
    <row r="346" ht="12.75" customHeight="1">
      <c r="A346" s="107"/>
      <c r="B346" s="106"/>
      <c r="C346" s="106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8"/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  <c r="Z346" s="106"/>
    </row>
    <row r="347" ht="12.75" customHeight="1">
      <c r="A347" s="107"/>
      <c r="B347" s="106"/>
      <c r="C347" s="106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8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</row>
    <row r="348" ht="12.75" customHeight="1">
      <c r="A348" s="107"/>
      <c r="B348" s="106"/>
      <c r="C348" s="106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8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  <c r="Z348" s="106"/>
    </row>
    <row r="349" ht="12.75" customHeight="1">
      <c r="A349" s="107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8"/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  <c r="Z349" s="106"/>
    </row>
    <row r="350" ht="12.75" customHeight="1">
      <c r="A350" s="107"/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8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</row>
    <row r="351" ht="12.75" customHeight="1">
      <c r="A351" s="107"/>
      <c r="B351" s="106"/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8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</row>
    <row r="352" ht="12.75" customHeight="1">
      <c r="A352" s="107"/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8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</row>
    <row r="353" ht="12.75" customHeight="1">
      <c r="A353" s="107"/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8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</row>
    <row r="354" ht="12.75" customHeight="1">
      <c r="A354" s="107"/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8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</row>
    <row r="355" ht="12.75" customHeight="1">
      <c r="A355" s="107"/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8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</row>
    <row r="356" ht="12.75" customHeight="1">
      <c r="A356" s="107"/>
      <c r="B356" s="106"/>
      <c r="C356" s="106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8"/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  <c r="Z356" s="106"/>
    </row>
    <row r="357" ht="12.75" customHeight="1">
      <c r="A357" s="107"/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8"/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  <c r="Z357" s="106"/>
    </row>
    <row r="358" ht="12.75" customHeight="1">
      <c r="A358" s="107"/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8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</row>
    <row r="359" ht="12.75" customHeight="1">
      <c r="A359" s="107"/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8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</row>
    <row r="360" ht="12.75" customHeight="1">
      <c r="A360" s="107"/>
      <c r="B360" s="106"/>
      <c r="C360" s="106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8"/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  <c r="Z360" s="106"/>
    </row>
    <row r="361" ht="12.75" customHeight="1">
      <c r="A361" s="107"/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8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</row>
    <row r="362" ht="12.75" customHeight="1">
      <c r="A362" s="107"/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8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</row>
    <row r="363" ht="12.75" customHeight="1">
      <c r="A363" s="107"/>
      <c r="B363" s="106"/>
      <c r="C363" s="106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8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</row>
    <row r="364" ht="12.75" customHeight="1">
      <c r="A364" s="107"/>
      <c r="B364" s="106"/>
      <c r="C364" s="106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8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</row>
    <row r="365" ht="12.75" customHeight="1">
      <c r="A365" s="107"/>
      <c r="B365" s="106"/>
      <c r="C365" s="106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8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</row>
    <row r="366" ht="12.75" customHeight="1">
      <c r="A366" s="107"/>
      <c r="B366" s="106"/>
      <c r="C366" s="106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8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</row>
    <row r="367" ht="12.75" customHeight="1">
      <c r="A367" s="107"/>
      <c r="B367" s="106"/>
      <c r="C367" s="106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8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</row>
    <row r="368" ht="12.75" customHeight="1">
      <c r="A368" s="107"/>
      <c r="B368" s="106"/>
      <c r="C368" s="106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8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</row>
    <row r="369" ht="12.75" customHeight="1">
      <c r="A369" s="107"/>
      <c r="B369" s="106"/>
      <c r="C369" s="106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8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</row>
    <row r="370" ht="12.75" customHeight="1">
      <c r="A370" s="107"/>
      <c r="B370" s="106"/>
      <c r="C370" s="106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8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</row>
    <row r="371" ht="12.75" customHeight="1">
      <c r="A371" s="107"/>
      <c r="B371" s="106"/>
      <c r="C371" s="106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8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</row>
    <row r="372" ht="12.75" customHeight="1">
      <c r="A372" s="107"/>
      <c r="B372" s="106"/>
      <c r="C372" s="106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8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</row>
    <row r="373" ht="12.75" customHeight="1">
      <c r="A373" s="107"/>
      <c r="B373" s="106"/>
      <c r="C373" s="106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8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</row>
    <row r="374" ht="12.75" customHeight="1">
      <c r="A374" s="107"/>
      <c r="B374" s="106"/>
      <c r="C374" s="106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8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</row>
    <row r="375" ht="12.75" customHeight="1">
      <c r="A375" s="107"/>
      <c r="B375" s="106"/>
      <c r="C375" s="106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8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</row>
    <row r="376" ht="12.75" customHeight="1">
      <c r="A376" s="107"/>
      <c r="B376" s="106"/>
      <c r="C376" s="106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8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</row>
    <row r="377" ht="12.75" customHeight="1">
      <c r="A377" s="107"/>
      <c r="B377" s="106"/>
      <c r="C377" s="106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8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</row>
    <row r="378" ht="12.75" customHeight="1">
      <c r="A378" s="107"/>
      <c r="B378" s="106"/>
      <c r="C378" s="106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8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</row>
    <row r="379" ht="12.75" customHeight="1">
      <c r="A379" s="107"/>
      <c r="B379" s="106"/>
      <c r="C379" s="106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8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</row>
    <row r="380" ht="12.75" customHeight="1">
      <c r="A380" s="107"/>
      <c r="B380" s="106"/>
      <c r="C380" s="106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8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</row>
    <row r="381" ht="12.75" customHeight="1">
      <c r="A381" s="107"/>
      <c r="B381" s="106"/>
      <c r="C381" s="106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8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</row>
    <row r="382" ht="12.75" customHeight="1">
      <c r="A382" s="107"/>
      <c r="B382" s="106"/>
      <c r="C382" s="106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8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</row>
    <row r="383" ht="12.75" customHeight="1">
      <c r="A383" s="107"/>
      <c r="B383" s="106"/>
      <c r="C383" s="106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8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</row>
    <row r="384" ht="12.75" customHeight="1">
      <c r="A384" s="107"/>
      <c r="B384" s="106"/>
      <c r="C384" s="106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8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</row>
    <row r="385" ht="12.75" customHeight="1">
      <c r="A385" s="107"/>
      <c r="B385" s="106"/>
      <c r="C385" s="106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8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</row>
    <row r="386" ht="12.75" customHeight="1">
      <c r="A386" s="107"/>
      <c r="B386" s="106"/>
      <c r="C386" s="106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8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</row>
    <row r="387" ht="12.75" customHeight="1">
      <c r="A387" s="107"/>
      <c r="B387" s="106"/>
      <c r="C387" s="106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8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</row>
    <row r="388" ht="12.75" customHeight="1">
      <c r="A388" s="107"/>
      <c r="B388" s="106"/>
      <c r="C388" s="106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8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</row>
    <row r="389" ht="12.75" customHeight="1">
      <c r="A389" s="107"/>
      <c r="B389" s="106"/>
      <c r="C389" s="106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8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</row>
    <row r="390" ht="12.75" customHeight="1">
      <c r="A390" s="107"/>
      <c r="B390" s="106"/>
      <c r="C390" s="106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8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</row>
    <row r="391" ht="12.75" customHeight="1">
      <c r="A391" s="107"/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8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</row>
    <row r="392" ht="12.75" customHeight="1">
      <c r="A392" s="107"/>
      <c r="B392" s="106"/>
      <c r="C392" s="106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8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</row>
    <row r="393" ht="12.75" customHeight="1">
      <c r="A393" s="107"/>
      <c r="B393" s="106"/>
      <c r="C393" s="106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8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</row>
    <row r="394" ht="12.75" customHeight="1">
      <c r="A394" s="107"/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8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</row>
    <row r="395" ht="12.75" customHeight="1">
      <c r="A395" s="107"/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8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</row>
    <row r="396" ht="12.75" customHeight="1">
      <c r="A396" s="107"/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8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</row>
    <row r="397" ht="12.75" customHeight="1">
      <c r="A397" s="107"/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8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</row>
    <row r="398" ht="12.75" customHeight="1">
      <c r="A398" s="107"/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8"/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</row>
    <row r="399" ht="12.75" customHeight="1">
      <c r="A399" s="107"/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8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</row>
    <row r="400" ht="12.75" customHeight="1">
      <c r="A400" s="107"/>
      <c r="B400" s="106"/>
      <c r="C400" s="106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8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</row>
    <row r="401" ht="12.75" customHeight="1">
      <c r="A401" s="107"/>
      <c r="B401" s="106"/>
      <c r="C401" s="106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8"/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</row>
    <row r="402" ht="12.75" customHeight="1">
      <c r="A402" s="107"/>
      <c r="B402" s="106"/>
      <c r="C402" s="106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8"/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</row>
    <row r="403" ht="12.75" customHeight="1">
      <c r="A403" s="107"/>
      <c r="B403" s="106"/>
      <c r="C403" s="106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8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</row>
    <row r="404" ht="12.75" customHeight="1">
      <c r="A404" s="107"/>
      <c r="B404" s="106"/>
      <c r="C404" s="106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8"/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</row>
    <row r="405" ht="12.75" customHeight="1">
      <c r="A405" s="107"/>
      <c r="B405" s="106"/>
      <c r="C405" s="106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8"/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</row>
    <row r="406" ht="12.75" customHeight="1">
      <c r="A406" s="107"/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8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</row>
    <row r="407" ht="12.75" customHeight="1">
      <c r="A407" s="107"/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8"/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</row>
    <row r="408" ht="12.75" customHeight="1">
      <c r="A408" s="107"/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8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</row>
    <row r="409" ht="12.75" customHeight="1">
      <c r="A409" s="107"/>
      <c r="B409" s="106"/>
      <c r="C409" s="106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8"/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</row>
    <row r="410" ht="12.75" customHeight="1">
      <c r="A410" s="107"/>
      <c r="B410" s="106"/>
      <c r="C410" s="106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8"/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</row>
    <row r="411" ht="12.75" customHeight="1">
      <c r="A411" s="107"/>
      <c r="B411" s="106"/>
      <c r="C411" s="106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8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</row>
    <row r="412" ht="12.75" customHeight="1">
      <c r="A412" s="107"/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8"/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</row>
    <row r="413" ht="12.75" customHeight="1">
      <c r="A413" s="107"/>
      <c r="B413" s="106"/>
      <c r="C413" s="106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8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</row>
    <row r="414" ht="12.75" customHeight="1">
      <c r="A414" s="107"/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8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</row>
    <row r="415" ht="12.75" customHeight="1">
      <c r="A415" s="107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8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</row>
    <row r="416" ht="12.75" customHeight="1">
      <c r="A416" s="107"/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8"/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</row>
    <row r="417" ht="12.75" customHeight="1">
      <c r="A417" s="107"/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8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</row>
    <row r="418" ht="12.75" customHeight="1">
      <c r="A418" s="107"/>
      <c r="B418" s="106"/>
      <c r="C418" s="106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8"/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</row>
    <row r="419" ht="12.75" customHeight="1">
      <c r="A419" s="107"/>
      <c r="B419" s="106"/>
      <c r="C419" s="106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8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</row>
    <row r="420" ht="12.75" customHeight="1">
      <c r="A420" s="107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8"/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</row>
    <row r="421" ht="12.75" customHeight="1">
      <c r="A421" s="107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8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</row>
    <row r="422" ht="12.75" customHeight="1">
      <c r="A422" s="107"/>
      <c r="B422" s="106"/>
      <c r="C422" s="106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8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</row>
    <row r="423" ht="12.75" customHeight="1">
      <c r="A423" s="107"/>
      <c r="B423" s="106"/>
      <c r="C423" s="106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8"/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</row>
    <row r="424" ht="12.75" customHeight="1">
      <c r="A424" s="107"/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8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</row>
    <row r="425" ht="12.75" customHeight="1">
      <c r="A425" s="107"/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8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</row>
    <row r="426" ht="12.75" customHeight="1">
      <c r="A426" s="107"/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8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</row>
    <row r="427" ht="12.75" customHeight="1">
      <c r="A427" s="107"/>
      <c r="B427" s="106"/>
      <c r="C427" s="106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8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</row>
    <row r="428" ht="12.75" customHeight="1">
      <c r="A428" s="107"/>
      <c r="B428" s="106"/>
      <c r="C428" s="106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8"/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</row>
    <row r="429" ht="12.75" customHeight="1">
      <c r="A429" s="107"/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8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</row>
    <row r="430" ht="12.75" customHeight="1">
      <c r="A430" s="107"/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8"/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</row>
    <row r="431" ht="12.75" customHeight="1">
      <c r="A431" s="107"/>
      <c r="B431" s="106"/>
      <c r="C431" s="106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8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</row>
    <row r="432" ht="12.75" customHeight="1">
      <c r="A432" s="107"/>
      <c r="B432" s="106"/>
      <c r="C432" s="106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8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</row>
    <row r="433" ht="12.75" customHeight="1">
      <c r="A433" s="107"/>
      <c r="B433" s="106"/>
      <c r="C433" s="106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8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</row>
    <row r="434" ht="12.75" customHeight="1">
      <c r="A434" s="107"/>
      <c r="B434" s="106"/>
      <c r="C434" s="106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8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</row>
    <row r="435" ht="12.75" customHeight="1">
      <c r="A435" s="107"/>
      <c r="B435" s="106"/>
      <c r="C435" s="106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8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</row>
    <row r="436" ht="12.75" customHeight="1">
      <c r="A436" s="107"/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8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</row>
    <row r="437" ht="12.75" customHeight="1">
      <c r="A437" s="107"/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8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</row>
    <row r="438" ht="12.75" customHeight="1">
      <c r="A438" s="107"/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8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</row>
    <row r="439" ht="12.75" customHeight="1">
      <c r="A439" s="107"/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8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</row>
    <row r="440" ht="12.75" customHeight="1">
      <c r="A440" s="107"/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8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</row>
    <row r="441" ht="12.75" customHeight="1">
      <c r="A441" s="107"/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8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</row>
    <row r="442" ht="12.75" customHeight="1">
      <c r="A442" s="107"/>
      <c r="B442" s="106"/>
      <c r="C442" s="106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8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</row>
    <row r="443" ht="12.75" customHeight="1">
      <c r="A443" s="107"/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8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</row>
    <row r="444" ht="12.75" customHeight="1">
      <c r="A444" s="107"/>
      <c r="B444" s="106"/>
      <c r="C444" s="106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8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</row>
    <row r="445" ht="12.75" customHeight="1">
      <c r="A445" s="107"/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8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</row>
    <row r="446" ht="12.75" customHeight="1">
      <c r="A446" s="107"/>
      <c r="B446" s="106"/>
      <c r="C446" s="106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8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</row>
    <row r="447" ht="12.75" customHeight="1">
      <c r="A447" s="107"/>
      <c r="B447" s="106"/>
      <c r="C447" s="106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8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</row>
    <row r="448" ht="12.75" customHeight="1">
      <c r="A448" s="107"/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8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</row>
    <row r="449" ht="12.75" customHeight="1">
      <c r="A449" s="107"/>
      <c r="B449" s="106"/>
      <c r="C449" s="106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8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</row>
    <row r="450" ht="12.75" customHeight="1">
      <c r="A450" s="107"/>
      <c r="B450" s="106"/>
      <c r="C450" s="106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8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</row>
    <row r="451" ht="12.75" customHeight="1">
      <c r="A451" s="107"/>
      <c r="B451" s="106"/>
      <c r="C451" s="106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8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</row>
    <row r="452" ht="12.75" customHeight="1">
      <c r="A452" s="107"/>
      <c r="B452" s="106"/>
      <c r="C452" s="106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8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</row>
    <row r="453" ht="12.75" customHeight="1">
      <c r="A453" s="107"/>
      <c r="B453" s="106"/>
      <c r="C453" s="106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8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</row>
    <row r="454" ht="12.75" customHeight="1">
      <c r="A454" s="107"/>
      <c r="B454" s="106"/>
      <c r="C454" s="106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8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</row>
    <row r="455" ht="12.75" customHeight="1">
      <c r="A455" s="107"/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8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</row>
    <row r="456" ht="12.75" customHeight="1">
      <c r="A456" s="107"/>
      <c r="B456" s="106"/>
      <c r="C456" s="106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8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</row>
    <row r="457" ht="12.75" customHeight="1">
      <c r="A457" s="107"/>
      <c r="B457" s="106"/>
      <c r="C457" s="106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8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</row>
    <row r="458" ht="12.75" customHeight="1">
      <c r="A458" s="107"/>
      <c r="B458" s="106"/>
      <c r="C458" s="106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8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</row>
    <row r="459" ht="12.75" customHeight="1">
      <c r="A459" s="107"/>
      <c r="B459" s="106"/>
      <c r="C459" s="106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8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</row>
    <row r="460" ht="12.75" customHeight="1">
      <c r="A460" s="107"/>
      <c r="B460" s="106"/>
      <c r="C460" s="106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8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</row>
    <row r="461" ht="12.75" customHeight="1">
      <c r="A461" s="107"/>
      <c r="B461" s="106"/>
      <c r="C461" s="106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8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</row>
    <row r="462" ht="12.75" customHeight="1">
      <c r="A462" s="107"/>
      <c r="B462" s="106"/>
      <c r="C462" s="106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8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</row>
    <row r="463" ht="12.75" customHeight="1">
      <c r="A463" s="107"/>
      <c r="B463" s="106"/>
      <c r="C463" s="106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8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</row>
    <row r="464" ht="12.75" customHeight="1">
      <c r="A464" s="107"/>
      <c r="B464" s="106"/>
      <c r="C464" s="106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8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</row>
    <row r="465" ht="12.75" customHeight="1">
      <c r="A465" s="107"/>
      <c r="B465" s="106"/>
      <c r="C465" s="106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8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</row>
    <row r="466" ht="12.75" customHeight="1">
      <c r="A466" s="107"/>
      <c r="B466" s="106"/>
      <c r="C466" s="106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8"/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</row>
    <row r="467" ht="12.75" customHeight="1">
      <c r="A467" s="107"/>
      <c r="B467" s="106"/>
      <c r="C467" s="106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8"/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</row>
    <row r="468" ht="12.75" customHeight="1">
      <c r="A468" s="107"/>
      <c r="B468" s="106"/>
      <c r="C468" s="106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8"/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</row>
    <row r="469" ht="12.75" customHeight="1">
      <c r="A469" s="107"/>
      <c r="B469" s="106"/>
      <c r="C469" s="106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8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</row>
    <row r="470" ht="12.75" customHeight="1">
      <c r="A470" s="107"/>
      <c r="B470" s="106"/>
      <c r="C470" s="106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8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</row>
    <row r="471" ht="12.75" customHeight="1">
      <c r="A471" s="107"/>
      <c r="B471" s="106"/>
      <c r="C471" s="106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8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</row>
    <row r="472" ht="12.75" customHeight="1">
      <c r="A472" s="107"/>
      <c r="B472" s="106"/>
      <c r="C472" s="106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8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</row>
    <row r="473" ht="12.75" customHeight="1">
      <c r="A473" s="107"/>
      <c r="B473" s="106"/>
      <c r="C473" s="106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8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</row>
    <row r="474" ht="12.75" customHeight="1">
      <c r="A474" s="107"/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8"/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</row>
    <row r="475" ht="12.75" customHeight="1">
      <c r="A475" s="107"/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8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</row>
    <row r="476" ht="12.75" customHeight="1">
      <c r="A476" s="107"/>
      <c r="B476" s="106"/>
      <c r="C476" s="106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8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</row>
    <row r="477" ht="12.75" customHeight="1">
      <c r="A477" s="107"/>
      <c r="B477" s="106"/>
      <c r="C477" s="106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8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</row>
    <row r="478" ht="12.75" customHeight="1">
      <c r="A478" s="107"/>
      <c r="B478" s="106"/>
      <c r="C478" s="106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8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</row>
    <row r="479" ht="12.75" customHeight="1">
      <c r="A479" s="107"/>
      <c r="B479" s="106"/>
      <c r="C479" s="106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8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</row>
    <row r="480" ht="12.75" customHeight="1">
      <c r="A480" s="107"/>
      <c r="B480" s="106"/>
      <c r="C480" s="106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8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</row>
    <row r="481" ht="12.75" customHeight="1">
      <c r="A481" s="107"/>
      <c r="B481" s="106"/>
      <c r="C481" s="106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8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</row>
    <row r="482" ht="12.75" customHeight="1">
      <c r="A482" s="107"/>
      <c r="B482" s="106"/>
      <c r="C482" s="106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8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</row>
    <row r="483" ht="12.75" customHeight="1">
      <c r="A483" s="107"/>
      <c r="B483" s="106"/>
      <c r="C483" s="106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8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</row>
    <row r="484" ht="12.75" customHeight="1">
      <c r="A484" s="107"/>
      <c r="B484" s="106"/>
      <c r="C484" s="106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8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</row>
    <row r="485" ht="12.75" customHeight="1">
      <c r="A485" s="107"/>
      <c r="B485" s="106"/>
      <c r="C485" s="106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8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</row>
    <row r="486" ht="12.75" customHeight="1">
      <c r="A486" s="107"/>
      <c r="B486" s="106"/>
      <c r="C486" s="106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8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</row>
    <row r="487" ht="12.75" customHeight="1">
      <c r="A487" s="107"/>
      <c r="B487" s="106"/>
      <c r="C487" s="106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8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</row>
    <row r="488" ht="12.75" customHeight="1">
      <c r="A488" s="107"/>
      <c r="B488" s="106"/>
      <c r="C488" s="106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8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</row>
    <row r="489" ht="12.75" customHeight="1">
      <c r="A489" s="107"/>
      <c r="B489" s="106"/>
      <c r="C489" s="106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8"/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</row>
    <row r="490" ht="12.75" customHeight="1">
      <c r="A490" s="107"/>
      <c r="B490" s="106"/>
      <c r="C490" s="106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8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</row>
    <row r="491" ht="12.75" customHeight="1">
      <c r="A491" s="107"/>
      <c r="B491" s="106"/>
      <c r="C491" s="106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8"/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</row>
    <row r="492" ht="12.75" customHeight="1">
      <c r="A492" s="107"/>
      <c r="B492" s="106"/>
      <c r="C492" s="106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8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</row>
    <row r="493" ht="12.75" customHeight="1">
      <c r="A493" s="107"/>
      <c r="B493" s="106"/>
      <c r="C493" s="106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8"/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</row>
    <row r="494" ht="12.75" customHeight="1">
      <c r="A494" s="107"/>
      <c r="B494" s="106"/>
      <c r="C494" s="106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8"/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</row>
    <row r="495" ht="12.75" customHeight="1">
      <c r="A495" s="107"/>
      <c r="B495" s="106"/>
      <c r="C495" s="106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8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</row>
    <row r="496" ht="12.75" customHeight="1">
      <c r="A496" s="107"/>
      <c r="B496" s="106"/>
      <c r="C496" s="106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8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</row>
    <row r="497" ht="12.75" customHeight="1">
      <c r="A497" s="107"/>
      <c r="B497" s="106"/>
      <c r="C497" s="106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8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</row>
    <row r="498" ht="12.75" customHeight="1">
      <c r="A498" s="107"/>
      <c r="B498" s="106"/>
      <c r="C498" s="106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8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</row>
    <row r="499" ht="12.75" customHeight="1">
      <c r="A499" s="107"/>
      <c r="B499" s="106"/>
      <c r="C499" s="106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8"/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</row>
    <row r="500" ht="12.75" customHeight="1">
      <c r="A500" s="107"/>
      <c r="B500" s="106"/>
      <c r="C500" s="106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8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</row>
    <row r="501" ht="12.75" customHeight="1">
      <c r="A501" s="107"/>
      <c r="B501" s="106"/>
      <c r="C501" s="106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8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</row>
    <row r="502" ht="12.75" customHeight="1">
      <c r="A502" s="107"/>
      <c r="B502" s="106"/>
      <c r="C502" s="106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8"/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</row>
    <row r="503" ht="12.75" customHeight="1">
      <c r="A503" s="107"/>
      <c r="B503" s="106"/>
      <c r="C503" s="106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8"/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</row>
    <row r="504" ht="12.75" customHeight="1">
      <c r="A504" s="107"/>
      <c r="B504" s="106"/>
      <c r="C504" s="106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8"/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</row>
    <row r="505" ht="12.75" customHeight="1">
      <c r="A505" s="107"/>
      <c r="B505" s="106"/>
      <c r="C505" s="106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8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</row>
    <row r="506" ht="12.75" customHeight="1">
      <c r="A506" s="107"/>
      <c r="B506" s="106"/>
      <c r="C506" s="106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8"/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</row>
    <row r="507" ht="12.75" customHeight="1">
      <c r="A507" s="107"/>
      <c r="B507" s="106"/>
      <c r="C507" s="106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8"/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</row>
    <row r="508" ht="12.75" customHeight="1">
      <c r="A508" s="107"/>
      <c r="B508" s="106"/>
      <c r="C508" s="106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8"/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</row>
    <row r="509" ht="12.75" customHeight="1">
      <c r="A509" s="107"/>
      <c r="B509" s="106"/>
      <c r="C509" s="106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8"/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</row>
    <row r="510" ht="12.75" customHeight="1">
      <c r="A510" s="107"/>
      <c r="B510" s="106"/>
      <c r="C510" s="106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8"/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</row>
    <row r="511" ht="12.75" customHeight="1">
      <c r="A511" s="107"/>
      <c r="B511" s="106"/>
      <c r="C511" s="106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8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</row>
    <row r="512" ht="12.75" customHeight="1">
      <c r="A512" s="107"/>
      <c r="B512" s="106"/>
      <c r="C512" s="106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8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</row>
    <row r="513" ht="12.75" customHeight="1">
      <c r="A513" s="107"/>
      <c r="B513" s="106"/>
      <c r="C513" s="106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8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</row>
    <row r="514" ht="12.75" customHeight="1">
      <c r="A514" s="107"/>
      <c r="B514" s="106"/>
      <c r="C514" s="106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8"/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</row>
    <row r="515" ht="12.75" customHeight="1">
      <c r="A515" s="107"/>
      <c r="B515" s="106"/>
      <c r="C515" s="106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8"/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</row>
    <row r="516" ht="12.75" customHeight="1">
      <c r="A516" s="107"/>
      <c r="B516" s="106"/>
      <c r="C516" s="106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8"/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</row>
    <row r="517" ht="12.75" customHeight="1">
      <c r="A517" s="107"/>
      <c r="B517" s="106"/>
      <c r="C517" s="106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8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</row>
    <row r="518" ht="12.75" customHeight="1">
      <c r="A518" s="107"/>
      <c r="B518" s="106"/>
      <c r="C518" s="106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8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</row>
    <row r="519" ht="12.75" customHeight="1">
      <c r="A519" s="107"/>
      <c r="B519" s="106"/>
      <c r="C519" s="106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8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</row>
    <row r="520" ht="12.75" customHeight="1">
      <c r="A520" s="107"/>
      <c r="B520" s="106"/>
      <c r="C520" s="106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8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</row>
    <row r="521" ht="12.75" customHeight="1">
      <c r="A521" s="107"/>
      <c r="B521" s="106"/>
      <c r="C521" s="106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8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</row>
    <row r="522" ht="12.75" customHeight="1">
      <c r="A522" s="107"/>
      <c r="B522" s="106"/>
      <c r="C522" s="106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8"/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</row>
    <row r="523" ht="12.75" customHeight="1">
      <c r="A523" s="107"/>
      <c r="B523" s="106"/>
      <c r="C523" s="106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8"/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</row>
    <row r="524" ht="12.75" customHeight="1">
      <c r="A524" s="107"/>
      <c r="B524" s="106"/>
      <c r="C524" s="106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8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</row>
    <row r="525" ht="12.75" customHeight="1">
      <c r="A525" s="107"/>
      <c r="B525" s="106"/>
      <c r="C525" s="106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8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</row>
    <row r="526" ht="12.75" customHeight="1">
      <c r="A526" s="107"/>
      <c r="B526" s="106"/>
      <c r="C526" s="106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8"/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</row>
    <row r="527" ht="12.75" customHeight="1">
      <c r="A527" s="107"/>
      <c r="B527" s="106"/>
      <c r="C527" s="106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8"/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</row>
    <row r="528" ht="12.75" customHeight="1">
      <c r="A528" s="107"/>
      <c r="B528" s="106"/>
      <c r="C528" s="106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8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</row>
    <row r="529" ht="12.75" customHeight="1">
      <c r="A529" s="107"/>
      <c r="B529" s="106"/>
      <c r="C529" s="106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8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</row>
    <row r="530" ht="12.75" customHeight="1">
      <c r="A530" s="107"/>
      <c r="B530" s="106"/>
      <c r="C530" s="106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8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</row>
    <row r="531" ht="12.75" customHeight="1">
      <c r="A531" s="107"/>
      <c r="B531" s="106"/>
      <c r="C531" s="106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8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</row>
    <row r="532" ht="12.75" customHeight="1">
      <c r="A532" s="107"/>
      <c r="B532" s="106"/>
      <c r="C532" s="106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8"/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</row>
    <row r="533" ht="12.75" customHeight="1">
      <c r="A533" s="107"/>
      <c r="B533" s="106"/>
      <c r="C533" s="106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8"/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</row>
    <row r="534" ht="12.75" customHeight="1">
      <c r="A534" s="107"/>
      <c r="B534" s="106"/>
      <c r="C534" s="106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8"/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</row>
    <row r="535" ht="12.75" customHeight="1">
      <c r="A535" s="107"/>
      <c r="B535" s="106"/>
      <c r="C535" s="106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8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</row>
    <row r="536" ht="12.75" customHeight="1">
      <c r="A536" s="107"/>
      <c r="B536" s="106"/>
      <c r="C536" s="106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8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</row>
    <row r="537" ht="12.75" customHeight="1">
      <c r="A537" s="107"/>
      <c r="B537" s="106"/>
      <c r="C537" s="106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8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</row>
    <row r="538" ht="12.75" customHeight="1">
      <c r="A538" s="107"/>
      <c r="B538" s="106"/>
      <c r="C538" s="106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8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</row>
    <row r="539" ht="12.75" customHeight="1">
      <c r="A539" s="107"/>
      <c r="B539" s="106"/>
      <c r="C539" s="106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8"/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  <c r="Z539" s="106"/>
    </row>
    <row r="540" ht="12.75" customHeight="1">
      <c r="A540" s="107"/>
      <c r="B540" s="106"/>
      <c r="C540" s="106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8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  <c r="Z540" s="106"/>
    </row>
    <row r="541" ht="12.75" customHeight="1">
      <c r="A541" s="107"/>
      <c r="B541" s="106"/>
      <c r="C541" s="106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8"/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  <c r="Z541" s="106"/>
    </row>
    <row r="542" ht="12.75" customHeight="1">
      <c r="A542" s="107"/>
      <c r="B542" s="106"/>
      <c r="C542" s="106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8"/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  <c r="Z542" s="106"/>
    </row>
    <row r="543" ht="12.75" customHeight="1">
      <c r="A543" s="107"/>
      <c r="B543" s="106"/>
      <c r="C543" s="106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8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  <c r="Z543" s="106"/>
    </row>
    <row r="544" ht="12.75" customHeight="1">
      <c r="A544" s="107"/>
      <c r="B544" s="106"/>
      <c r="C544" s="106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8"/>
      <c r="O544" s="106"/>
      <c r="P544" s="106"/>
      <c r="Q544" s="106"/>
      <c r="R544" s="106"/>
      <c r="S544" s="106"/>
      <c r="T544" s="106"/>
      <c r="U544" s="106"/>
      <c r="V544" s="106"/>
      <c r="W544" s="106"/>
      <c r="X544" s="106"/>
      <c r="Y544" s="106"/>
      <c r="Z544" s="106"/>
    </row>
    <row r="545" ht="12.75" customHeight="1">
      <c r="A545" s="107"/>
      <c r="B545" s="106"/>
      <c r="C545" s="106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8"/>
      <c r="O545" s="106"/>
      <c r="P545" s="106"/>
      <c r="Q545" s="106"/>
      <c r="R545" s="106"/>
      <c r="S545" s="106"/>
      <c r="T545" s="106"/>
      <c r="U545" s="106"/>
      <c r="V545" s="106"/>
      <c r="W545" s="106"/>
      <c r="X545" s="106"/>
      <c r="Y545" s="106"/>
      <c r="Z545" s="106"/>
    </row>
    <row r="546" ht="12.75" customHeight="1">
      <c r="A546" s="107"/>
      <c r="B546" s="106"/>
      <c r="C546" s="106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8"/>
      <c r="O546" s="106"/>
      <c r="P546" s="106"/>
      <c r="Q546" s="106"/>
      <c r="R546" s="106"/>
      <c r="S546" s="106"/>
      <c r="T546" s="106"/>
      <c r="U546" s="106"/>
      <c r="V546" s="106"/>
      <c r="W546" s="106"/>
      <c r="X546" s="106"/>
      <c r="Y546" s="106"/>
      <c r="Z546" s="106"/>
    </row>
    <row r="547" ht="12.75" customHeight="1">
      <c r="A547" s="107"/>
      <c r="B547" s="106"/>
      <c r="C547" s="106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8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  <c r="Z547" s="106"/>
    </row>
    <row r="548" ht="12.75" customHeight="1">
      <c r="A548" s="107"/>
      <c r="B548" s="106"/>
      <c r="C548" s="106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8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  <c r="Z548" s="106"/>
    </row>
    <row r="549" ht="12.75" customHeight="1">
      <c r="A549" s="107"/>
      <c r="B549" s="106"/>
      <c r="C549" s="106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8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  <c r="Z549" s="106"/>
    </row>
    <row r="550" ht="12.75" customHeight="1">
      <c r="A550" s="107"/>
      <c r="B550" s="106"/>
      <c r="C550" s="106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8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  <c r="Z550" s="106"/>
    </row>
    <row r="551" ht="12.75" customHeight="1">
      <c r="A551" s="107"/>
      <c r="B551" s="106"/>
      <c r="C551" s="106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8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  <c r="Z551" s="106"/>
    </row>
    <row r="552" ht="12.75" customHeight="1">
      <c r="A552" s="107"/>
      <c r="B552" s="106"/>
      <c r="C552" s="106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8"/>
      <c r="O552" s="106"/>
      <c r="P552" s="106"/>
      <c r="Q552" s="106"/>
      <c r="R552" s="106"/>
      <c r="S552" s="106"/>
      <c r="T552" s="106"/>
      <c r="U552" s="106"/>
      <c r="V552" s="106"/>
      <c r="W552" s="106"/>
      <c r="X552" s="106"/>
      <c r="Y552" s="106"/>
      <c r="Z552" s="106"/>
    </row>
    <row r="553" ht="12.75" customHeight="1">
      <c r="A553" s="107"/>
      <c r="B553" s="106"/>
      <c r="C553" s="106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8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  <c r="Z553" s="106"/>
    </row>
    <row r="554" ht="12.75" customHeight="1">
      <c r="A554" s="107"/>
      <c r="B554" s="106"/>
      <c r="C554" s="106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8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  <c r="Z554" s="106"/>
    </row>
    <row r="555" ht="12.75" customHeight="1">
      <c r="A555" s="107"/>
      <c r="B555" s="106"/>
      <c r="C555" s="106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8"/>
      <c r="O555" s="106"/>
      <c r="P555" s="106"/>
      <c r="Q555" s="106"/>
      <c r="R555" s="106"/>
      <c r="S555" s="106"/>
      <c r="T555" s="106"/>
      <c r="U555" s="106"/>
      <c r="V555" s="106"/>
      <c r="W555" s="106"/>
      <c r="X555" s="106"/>
      <c r="Y555" s="106"/>
      <c r="Z555" s="106"/>
    </row>
    <row r="556" ht="12.75" customHeight="1">
      <c r="A556" s="107"/>
      <c r="B556" s="106"/>
      <c r="C556" s="106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8"/>
      <c r="O556" s="106"/>
      <c r="P556" s="106"/>
      <c r="Q556" s="106"/>
      <c r="R556" s="106"/>
      <c r="S556" s="106"/>
      <c r="T556" s="106"/>
      <c r="U556" s="106"/>
      <c r="V556" s="106"/>
      <c r="W556" s="106"/>
      <c r="X556" s="106"/>
      <c r="Y556" s="106"/>
      <c r="Z556" s="106"/>
    </row>
    <row r="557" ht="12.75" customHeight="1">
      <c r="A557" s="107"/>
      <c r="B557" s="106"/>
      <c r="C557" s="106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8"/>
      <c r="O557" s="106"/>
      <c r="P557" s="106"/>
      <c r="Q557" s="106"/>
      <c r="R557" s="106"/>
      <c r="S557" s="106"/>
      <c r="T557" s="106"/>
      <c r="U557" s="106"/>
      <c r="V557" s="106"/>
      <c r="W557" s="106"/>
      <c r="X557" s="106"/>
      <c r="Y557" s="106"/>
      <c r="Z557" s="106"/>
    </row>
    <row r="558" ht="12.75" customHeight="1">
      <c r="A558" s="107"/>
      <c r="B558" s="106"/>
      <c r="C558" s="106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8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  <c r="Z558" s="106"/>
    </row>
    <row r="559" ht="12.75" customHeight="1">
      <c r="A559" s="107"/>
      <c r="B559" s="106"/>
      <c r="C559" s="106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8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  <c r="Z559" s="106"/>
    </row>
    <row r="560" ht="12.75" customHeight="1">
      <c r="A560" s="107"/>
      <c r="B560" s="106"/>
      <c r="C560" s="106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8"/>
      <c r="O560" s="106"/>
      <c r="P560" s="106"/>
      <c r="Q560" s="106"/>
      <c r="R560" s="106"/>
      <c r="S560" s="106"/>
      <c r="T560" s="106"/>
      <c r="U560" s="106"/>
      <c r="V560" s="106"/>
      <c r="W560" s="106"/>
      <c r="X560" s="106"/>
      <c r="Y560" s="106"/>
      <c r="Z560" s="106"/>
    </row>
    <row r="561" ht="12.75" customHeight="1">
      <c r="A561" s="107"/>
      <c r="B561" s="106"/>
      <c r="C561" s="106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8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  <c r="Z561" s="106"/>
    </row>
    <row r="562" ht="12.75" customHeight="1">
      <c r="A562" s="107"/>
      <c r="B562" s="106"/>
      <c r="C562" s="106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8"/>
      <c r="O562" s="106"/>
      <c r="P562" s="106"/>
      <c r="Q562" s="106"/>
      <c r="R562" s="106"/>
      <c r="S562" s="106"/>
      <c r="T562" s="106"/>
      <c r="U562" s="106"/>
      <c r="V562" s="106"/>
      <c r="W562" s="106"/>
      <c r="X562" s="106"/>
      <c r="Y562" s="106"/>
      <c r="Z562" s="106"/>
    </row>
    <row r="563" ht="12.75" customHeight="1">
      <c r="A563" s="107"/>
      <c r="B563" s="106"/>
      <c r="C563" s="106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8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  <c r="Z563" s="106"/>
    </row>
    <row r="564" ht="12.75" customHeight="1">
      <c r="A564" s="107"/>
      <c r="B564" s="106"/>
      <c r="C564" s="106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8"/>
      <c r="O564" s="106"/>
      <c r="P564" s="106"/>
      <c r="Q564" s="106"/>
      <c r="R564" s="106"/>
      <c r="S564" s="106"/>
      <c r="T564" s="106"/>
      <c r="U564" s="106"/>
      <c r="V564" s="106"/>
      <c r="W564" s="106"/>
      <c r="X564" s="106"/>
      <c r="Y564" s="106"/>
      <c r="Z564" s="106"/>
    </row>
    <row r="565" ht="12.75" customHeight="1">
      <c r="A565" s="107"/>
      <c r="B565" s="106"/>
      <c r="C565" s="106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8"/>
      <c r="O565" s="106"/>
      <c r="P565" s="106"/>
      <c r="Q565" s="106"/>
      <c r="R565" s="106"/>
      <c r="S565" s="106"/>
      <c r="T565" s="106"/>
      <c r="U565" s="106"/>
      <c r="V565" s="106"/>
      <c r="W565" s="106"/>
      <c r="X565" s="106"/>
      <c r="Y565" s="106"/>
      <c r="Z565" s="106"/>
    </row>
    <row r="566" ht="12.75" customHeight="1">
      <c r="A566" s="107"/>
      <c r="B566" s="106"/>
      <c r="C566" s="106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8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  <c r="Z566" s="106"/>
    </row>
    <row r="567" ht="12.75" customHeight="1">
      <c r="A567" s="107"/>
      <c r="B567" s="106"/>
      <c r="C567" s="106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8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  <c r="Z567" s="106"/>
    </row>
    <row r="568" ht="12.75" customHeight="1">
      <c r="A568" s="107"/>
      <c r="B568" s="106"/>
      <c r="C568" s="106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8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  <c r="Z568" s="106"/>
    </row>
    <row r="569" ht="12.75" customHeight="1">
      <c r="A569" s="107"/>
      <c r="B569" s="106"/>
      <c r="C569" s="106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8"/>
      <c r="O569" s="106"/>
      <c r="P569" s="106"/>
      <c r="Q569" s="106"/>
      <c r="R569" s="106"/>
      <c r="S569" s="106"/>
      <c r="T569" s="106"/>
      <c r="U569" s="106"/>
      <c r="V569" s="106"/>
      <c r="W569" s="106"/>
      <c r="X569" s="106"/>
      <c r="Y569" s="106"/>
      <c r="Z569" s="106"/>
    </row>
    <row r="570" ht="12.75" customHeight="1">
      <c r="A570" s="107"/>
      <c r="B570" s="106"/>
      <c r="C570" s="106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8"/>
      <c r="O570" s="106"/>
      <c r="P570" s="106"/>
      <c r="Q570" s="106"/>
      <c r="R570" s="106"/>
      <c r="S570" s="106"/>
      <c r="T570" s="106"/>
      <c r="U570" s="106"/>
      <c r="V570" s="106"/>
      <c r="W570" s="106"/>
      <c r="X570" s="106"/>
      <c r="Y570" s="106"/>
      <c r="Z570" s="106"/>
    </row>
    <row r="571" ht="12.75" customHeight="1">
      <c r="A571" s="107"/>
      <c r="B571" s="106"/>
      <c r="C571" s="106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8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  <c r="Z571" s="106"/>
    </row>
    <row r="572" ht="12.75" customHeight="1">
      <c r="A572" s="107"/>
      <c r="B572" s="106"/>
      <c r="C572" s="106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8"/>
      <c r="O572" s="106"/>
      <c r="P572" s="106"/>
      <c r="Q572" s="106"/>
      <c r="R572" s="106"/>
      <c r="S572" s="106"/>
      <c r="T572" s="106"/>
      <c r="U572" s="106"/>
      <c r="V572" s="106"/>
      <c r="W572" s="106"/>
      <c r="X572" s="106"/>
      <c r="Y572" s="106"/>
      <c r="Z572" s="106"/>
    </row>
    <row r="573" ht="12.75" customHeight="1">
      <c r="A573" s="107"/>
      <c r="B573" s="106"/>
      <c r="C573" s="106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8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  <c r="Z573" s="106"/>
    </row>
    <row r="574" ht="12.75" customHeight="1">
      <c r="A574" s="107"/>
      <c r="B574" s="106"/>
      <c r="C574" s="106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8"/>
      <c r="O574" s="106"/>
      <c r="P574" s="106"/>
      <c r="Q574" s="106"/>
      <c r="R574" s="106"/>
      <c r="S574" s="106"/>
      <c r="T574" s="106"/>
      <c r="U574" s="106"/>
      <c r="V574" s="106"/>
      <c r="W574" s="106"/>
      <c r="X574" s="106"/>
      <c r="Y574" s="106"/>
      <c r="Z574" s="106"/>
    </row>
    <row r="575" ht="12.75" customHeight="1">
      <c r="A575" s="107"/>
      <c r="B575" s="106"/>
      <c r="C575" s="106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8"/>
      <c r="O575" s="106"/>
      <c r="P575" s="106"/>
      <c r="Q575" s="106"/>
      <c r="R575" s="106"/>
      <c r="S575" s="106"/>
      <c r="T575" s="106"/>
      <c r="U575" s="106"/>
      <c r="V575" s="106"/>
      <c r="W575" s="106"/>
      <c r="X575" s="106"/>
      <c r="Y575" s="106"/>
      <c r="Z575" s="106"/>
    </row>
    <row r="576" ht="12.75" customHeight="1">
      <c r="A576" s="107"/>
      <c r="B576" s="106"/>
      <c r="C576" s="106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8"/>
      <c r="O576" s="106"/>
      <c r="P576" s="106"/>
      <c r="Q576" s="106"/>
      <c r="R576" s="106"/>
      <c r="S576" s="106"/>
      <c r="T576" s="106"/>
      <c r="U576" s="106"/>
      <c r="V576" s="106"/>
      <c r="W576" s="106"/>
      <c r="X576" s="106"/>
      <c r="Y576" s="106"/>
      <c r="Z576" s="106"/>
    </row>
    <row r="577" ht="12.75" customHeight="1">
      <c r="A577" s="107"/>
      <c r="B577" s="106"/>
      <c r="C577" s="106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8"/>
      <c r="O577" s="106"/>
      <c r="P577" s="106"/>
      <c r="Q577" s="106"/>
      <c r="R577" s="106"/>
      <c r="S577" s="106"/>
      <c r="T577" s="106"/>
      <c r="U577" s="106"/>
      <c r="V577" s="106"/>
      <c r="W577" s="106"/>
      <c r="X577" s="106"/>
      <c r="Y577" s="106"/>
      <c r="Z577" s="106"/>
    </row>
    <row r="578" ht="12.75" customHeight="1">
      <c r="A578" s="107"/>
      <c r="B578" s="106"/>
      <c r="C578" s="106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8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  <c r="Z578" s="106"/>
    </row>
    <row r="579" ht="12.75" customHeight="1">
      <c r="A579" s="107"/>
      <c r="B579" s="106"/>
      <c r="C579" s="106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8"/>
      <c r="O579" s="106"/>
      <c r="P579" s="106"/>
      <c r="Q579" s="106"/>
      <c r="R579" s="106"/>
      <c r="S579" s="106"/>
      <c r="T579" s="106"/>
      <c r="U579" s="106"/>
      <c r="V579" s="106"/>
      <c r="W579" s="106"/>
      <c r="X579" s="106"/>
      <c r="Y579" s="106"/>
      <c r="Z579" s="106"/>
    </row>
    <row r="580" ht="12.75" customHeight="1">
      <c r="A580" s="107"/>
      <c r="B580" s="106"/>
      <c r="C580" s="106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8"/>
      <c r="O580" s="106"/>
      <c r="P580" s="106"/>
      <c r="Q580" s="106"/>
      <c r="R580" s="106"/>
      <c r="S580" s="106"/>
      <c r="T580" s="106"/>
      <c r="U580" s="106"/>
      <c r="V580" s="106"/>
      <c r="W580" s="106"/>
      <c r="X580" s="106"/>
      <c r="Y580" s="106"/>
      <c r="Z580" s="106"/>
    </row>
    <row r="581" ht="12.75" customHeight="1">
      <c r="A581" s="107"/>
      <c r="B581" s="106"/>
      <c r="C581" s="106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8"/>
      <c r="O581" s="106"/>
      <c r="P581" s="106"/>
      <c r="Q581" s="106"/>
      <c r="R581" s="106"/>
      <c r="S581" s="106"/>
      <c r="T581" s="106"/>
      <c r="U581" s="106"/>
      <c r="V581" s="106"/>
      <c r="W581" s="106"/>
      <c r="X581" s="106"/>
      <c r="Y581" s="106"/>
      <c r="Z581" s="106"/>
    </row>
    <row r="582" ht="12.75" customHeight="1">
      <c r="A582" s="107"/>
      <c r="B582" s="106"/>
      <c r="C582" s="106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8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  <c r="Z582" s="106"/>
    </row>
    <row r="583" ht="12.75" customHeight="1">
      <c r="A583" s="107"/>
      <c r="B583" s="106"/>
      <c r="C583" s="106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8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  <c r="Z583" s="106"/>
    </row>
    <row r="584" ht="12.75" customHeight="1">
      <c r="A584" s="107"/>
      <c r="B584" s="106"/>
      <c r="C584" s="106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8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  <c r="Z584" s="106"/>
    </row>
    <row r="585" ht="12.75" customHeight="1">
      <c r="A585" s="107"/>
      <c r="B585" s="106"/>
      <c r="C585" s="106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8"/>
      <c r="O585" s="106"/>
      <c r="P585" s="106"/>
      <c r="Q585" s="106"/>
      <c r="R585" s="106"/>
      <c r="S585" s="106"/>
      <c r="T585" s="106"/>
      <c r="U585" s="106"/>
      <c r="V585" s="106"/>
      <c r="W585" s="106"/>
      <c r="X585" s="106"/>
      <c r="Y585" s="106"/>
      <c r="Z585" s="106"/>
    </row>
    <row r="586" ht="12.75" customHeight="1">
      <c r="A586" s="107"/>
      <c r="B586" s="106"/>
      <c r="C586" s="106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8"/>
      <c r="O586" s="106"/>
      <c r="P586" s="106"/>
      <c r="Q586" s="106"/>
      <c r="R586" s="106"/>
      <c r="S586" s="106"/>
      <c r="T586" s="106"/>
      <c r="U586" s="106"/>
      <c r="V586" s="106"/>
      <c r="W586" s="106"/>
      <c r="X586" s="106"/>
      <c r="Y586" s="106"/>
      <c r="Z586" s="106"/>
    </row>
    <row r="587" ht="12.75" customHeight="1">
      <c r="A587" s="107"/>
      <c r="B587" s="106"/>
      <c r="C587" s="106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8"/>
      <c r="O587" s="106"/>
      <c r="P587" s="106"/>
      <c r="Q587" s="106"/>
      <c r="R587" s="106"/>
      <c r="S587" s="106"/>
      <c r="T587" s="106"/>
      <c r="U587" s="106"/>
      <c r="V587" s="106"/>
      <c r="W587" s="106"/>
      <c r="X587" s="106"/>
      <c r="Y587" s="106"/>
      <c r="Z587" s="106"/>
    </row>
    <row r="588" ht="12.75" customHeight="1">
      <c r="A588" s="107"/>
      <c r="B588" s="106"/>
      <c r="C588" s="106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8"/>
      <c r="O588" s="106"/>
      <c r="P588" s="106"/>
      <c r="Q588" s="106"/>
      <c r="R588" s="106"/>
      <c r="S588" s="106"/>
      <c r="T588" s="106"/>
      <c r="U588" s="106"/>
      <c r="V588" s="106"/>
      <c r="W588" s="106"/>
      <c r="X588" s="106"/>
      <c r="Y588" s="106"/>
      <c r="Z588" s="106"/>
    </row>
    <row r="589" ht="12.75" customHeight="1">
      <c r="A589" s="107"/>
      <c r="B589" s="106"/>
      <c r="C589" s="106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8"/>
      <c r="O589" s="106"/>
      <c r="P589" s="106"/>
      <c r="Q589" s="106"/>
      <c r="R589" s="106"/>
      <c r="S589" s="106"/>
      <c r="T589" s="106"/>
      <c r="U589" s="106"/>
      <c r="V589" s="106"/>
      <c r="W589" s="106"/>
      <c r="X589" s="106"/>
      <c r="Y589" s="106"/>
      <c r="Z589" s="106"/>
    </row>
    <row r="590" ht="12.75" customHeight="1">
      <c r="A590" s="107"/>
      <c r="B590" s="106"/>
      <c r="C590" s="106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8"/>
      <c r="O590" s="106"/>
      <c r="P590" s="106"/>
      <c r="Q590" s="106"/>
      <c r="R590" s="106"/>
      <c r="S590" s="106"/>
      <c r="T590" s="106"/>
      <c r="U590" s="106"/>
      <c r="V590" s="106"/>
      <c r="W590" s="106"/>
      <c r="X590" s="106"/>
      <c r="Y590" s="106"/>
      <c r="Z590" s="106"/>
    </row>
    <row r="591" ht="12.75" customHeight="1">
      <c r="A591" s="107"/>
      <c r="B591" s="106"/>
      <c r="C591" s="106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8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  <c r="Z591" s="106"/>
    </row>
    <row r="592" ht="12.75" customHeight="1">
      <c r="A592" s="107"/>
      <c r="B592" s="106"/>
      <c r="C592" s="106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8"/>
      <c r="O592" s="106"/>
      <c r="P592" s="106"/>
      <c r="Q592" s="106"/>
      <c r="R592" s="106"/>
      <c r="S592" s="106"/>
      <c r="T592" s="106"/>
      <c r="U592" s="106"/>
      <c r="V592" s="106"/>
      <c r="W592" s="106"/>
      <c r="X592" s="106"/>
      <c r="Y592" s="106"/>
      <c r="Z592" s="106"/>
    </row>
    <row r="593" ht="12.75" customHeight="1">
      <c r="A593" s="107"/>
      <c r="B593" s="106"/>
      <c r="C593" s="106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8"/>
      <c r="O593" s="106"/>
      <c r="P593" s="106"/>
      <c r="Q593" s="106"/>
      <c r="R593" s="106"/>
      <c r="S593" s="106"/>
      <c r="T593" s="106"/>
      <c r="U593" s="106"/>
      <c r="V593" s="106"/>
      <c r="W593" s="106"/>
      <c r="X593" s="106"/>
      <c r="Y593" s="106"/>
      <c r="Z593" s="106"/>
    </row>
    <row r="594" ht="12.75" customHeight="1">
      <c r="A594" s="107"/>
      <c r="B594" s="106"/>
      <c r="C594" s="106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8"/>
      <c r="O594" s="106"/>
      <c r="P594" s="106"/>
      <c r="Q594" s="106"/>
      <c r="R594" s="106"/>
      <c r="S594" s="106"/>
      <c r="T594" s="106"/>
      <c r="U594" s="106"/>
      <c r="V594" s="106"/>
      <c r="W594" s="106"/>
      <c r="X594" s="106"/>
      <c r="Y594" s="106"/>
      <c r="Z594" s="106"/>
    </row>
    <row r="595" ht="12.75" customHeight="1">
      <c r="A595" s="107"/>
      <c r="B595" s="106"/>
      <c r="C595" s="106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8"/>
      <c r="O595" s="106"/>
      <c r="P595" s="106"/>
      <c r="Q595" s="106"/>
      <c r="R595" s="106"/>
      <c r="S595" s="106"/>
      <c r="T595" s="106"/>
      <c r="U595" s="106"/>
      <c r="V595" s="106"/>
      <c r="W595" s="106"/>
      <c r="X595" s="106"/>
      <c r="Y595" s="106"/>
      <c r="Z595" s="106"/>
    </row>
    <row r="596" ht="12.75" customHeight="1">
      <c r="A596" s="107"/>
      <c r="B596" s="106"/>
      <c r="C596" s="106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8"/>
      <c r="O596" s="106"/>
      <c r="P596" s="106"/>
      <c r="Q596" s="106"/>
      <c r="R596" s="106"/>
      <c r="S596" s="106"/>
      <c r="T596" s="106"/>
      <c r="U596" s="106"/>
      <c r="V596" s="106"/>
      <c r="W596" s="106"/>
      <c r="X596" s="106"/>
      <c r="Y596" s="106"/>
      <c r="Z596" s="106"/>
    </row>
    <row r="597" ht="12.75" customHeight="1">
      <c r="A597" s="107"/>
      <c r="B597" s="106"/>
      <c r="C597" s="106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8"/>
      <c r="O597" s="106"/>
      <c r="P597" s="106"/>
      <c r="Q597" s="106"/>
      <c r="R597" s="106"/>
      <c r="S597" s="106"/>
      <c r="T597" s="106"/>
      <c r="U597" s="106"/>
      <c r="V597" s="106"/>
      <c r="W597" s="106"/>
      <c r="X597" s="106"/>
      <c r="Y597" s="106"/>
      <c r="Z597" s="106"/>
    </row>
    <row r="598" ht="12.75" customHeight="1">
      <c r="A598" s="107"/>
      <c r="B598" s="106"/>
      <c r="C598" s="106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8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  <c r="Z598" s="106"/>
    </row>
    <row r="599" ht="12.75" customHeight="1">
      <c r="A599" s="107"/>
      <c r="B599" s="106"/>
      <c r="C599" s="106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8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  <c r="Z599" s="106"/>
    </row>
    <row r="600" ht="12.75" customHeight="1">
      <c r="A600" s="107"/>
      <c r="B600" s="106"/>
      <c r="C600" s="106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8"/>
      <c r="O600" s="106"/>
      <c r="P600" s="106"/>
      <c r="Q600" s="106"/>
      <c r="R600" s="106"/>
      <c r="S600" s="106"/>
      <c r="T600" s="106"/>
      <c r="U600" s="106"/>
      <c r="V600" s="106"/>
      <c r="W600" s="106"/>
      <c r="X600" s="106"/>
      <c r="Y600" s="106"/>
      <c r="Z600" s="106"/>
    </row>
    <row r="601" ht="12.75" customHeight="1">
      <c r="A601" s="107"/>
      <c r="B601" s="106"/>
      <c r="C601" s="106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8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  <c r="Z601" s="106"/>
    </row>
    <row r="602" ht="12.75" customHeight="1">
      <c r="A602" s="107"/>
      <c r="B602" s="106"/>
      <c r="C602" s="106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8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  <c r="Z602" s="106"/>
    </row>
    <row r="603" ht="12.75" customHeight="1">
      <c r="A603" s="107"/>
      <c r="B603" s="106"/>
      <c r="C603" s="106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8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  <c r="Z603" s="106"/>
    </row>
    <row r="604" ht="12.75" customHeight="1">
      <c r="A604" s="107"/>
      <c r="B604" s="106"/>
      <c r="C604" s="106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8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  <c r="Z604" s="106"/>
    </row>
    <row r="605" ht="12.75" customHeight="1">
      <c r="A605" s="107"/>
      <c r="B605" s="106"/>
      <c r="C605" s="106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8"/>
      <c r="O605" s="106"/>
      <c r="P605" s="106"/>
      <c r="Q605" s="106"/>
      <c r="R605" s="106"/>
      <c r="S605" s="106"/>
      <c r="T605" s="106"/>
      <c r="U605" s="106"/>
      <c r="V605" s="106"/>
      <c r="W605" s="106"/>
      <c r="X605" s="106"/>
      <c r="Y605" s="106"/>
      <c r="Z605" s="106"/>
    </row>
    <row r="606" ht="12.75" customHeight="1">
      <c r="A606" s="107"/>
      <c r="B606" s="106"/>
      <c r="C606" s="106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8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  <c r="Z606" s="106"/>
    </row>
    <row r="607" ht="12.75" customHeight="1">
      <c r="A607" s="107"/>
      <c r="B607" s="106"/>
      <c r="C607" s="106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8"/>
      <c r="O607" s="106"/>
      <c r="P607" s="106"/>
      <c r="Q607" s="106"/>
      <c r="R607" s="106"/>
      <c r="S607" s="106"/>
      <c r="T607" s="106"/>
      <c r="U607" s="106"/>
      <c r="V607" s="106"/>
      <c r="W607" s="106"/>
      <c r="X607" s="106"/>
      <c r="Y607" s="106"/>
      <c r="Z607" s="106"/>
    </row>
    <row r="608" ht="12.75" customHeight="1">
      <c r="A608" s="107"/>
      <c r="B608" s="106"/>
      <c r="C608" s="106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8"/>
      <c r="O608" s="106"/>
      <c r="P608" s="106"/>
      <c r="Q608" s="106"/>
      <c r="R608" s="106"/>
      <c r="S608" s="106"/>
      <c r="T608" s="106"/>
      <c r="U608" s="106"/>
      <c r="V608" s="106"/>
      <c r="W608" s="106"/>
      <c r="X608" s="106"/>
      <c r="Y608" s="106"/>
      <c r="Z608" s="106"/>
    </row>
    <row r="609" ht="12.75" customHeight="1">
      <c r="A609" s="107"/>
      <c r="B609" s="106"/>
      <c r="C609" s="106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8"/>
      <c r="O609" s="106"/>
      <c r="P609" s="106"/>
      <c r="Q609" s="106"/>
      <c r="R609" s="106"/>
      <c r="S609" s="106"/>
      <c r="T609" s="106"/>
      <c r="U609" s="106"/>
      <c r="V609" s="106"/>
      <c r="W609" s="106"/>
      <c r="X609" s="106"/>
      <c r="Y609" s="106"/>
      <c r="Z609" s="106"/>
    </row>
    <row r="610" ht="12.75" customHeight="1">
      <c r="A610" s="107"/>
      <c r="B610" s="106"/>
      <c r="C610" s="106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8"/>
      <c r="O610" s="106"/>
      <c r="P610" s="106"/>
      <c r="Q610" s="106"/>
      <c r="R610" s="106"/>
      <c r="S610" s="106"/>
      <c r="T610" s="106"/>
      <c r="U610" s="106"/>
      <c r="V610" s="106"/>
      <c r="W610" s="106"/>
      <c r="X610" s="106"/>
      <c r="Y610" s="106"/>
      <c r="Z610" s="106"/>
    </row>
    <row r="611" ht="12.75" customHeight="1">
      <c r="A611" s="107"/>
      <c r="B611" s="106"/>
      <c r="C611" s="106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8"/>
      <c r="O611" s="106"/>
      <c r="P611" s="106"/>
      <c r="Q611" s="106"/>
      <c r="R611" s="106"/>
      <c r="S611" s="106"/>
      <c r="T611" s="106"/>
      <c r="U611" s="106"/>
      <c r="V611" s="106"/>
      <c r="W611" s="106"/>
      <c r="X611" s="106"/>
      <c r="Y611" s="106"/>
      <c r="Z611" s="106"/>
    </row>
    <row r="612" ht="12.75" customHeight="1">
      <c r="A612" s="107"/>
      <c r="B612" s="106"/>
      <c r="C612" s="106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8"/>
      <c r="O612" s="106"/>
      <c r="P612" s="106"/>
      <c r="Q612" s="106"/>
      <c r="R612" s="106"/>
      <c r="S612" s="106"/>
      <c r="T612" s="106"/>
      <c r="U612" s="106"/>
      <c r="V612" s="106"/>
      <c r="W612" s="106"/>
      <c r="X612" s="106"/>
      <c r="Y612" s="106"/>
      <c r="Z612" s="106"/>
    </row>
    <row r="613" ht="12.75" customHeight="1">
      <c r="A613" s="107"/>
      <c r="B613" s="106"/>
      <c r="C613" s="106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8"/>
      <c r="O613" s="106"/>
      <c r="P613" s="106"/>
      <c r="Q613" s="106"/>
      <c r="R613" s="106"/>
      <c r="S613" s="106"/>
      <c r="T613" s="106"/>
      <c r="U613" s="106"/>
      <c r="V613" s="106"/>
      <c r="W613" s="106"/>
      <c r="X613" s="106"/>
      <c r="Y613" s="106"/>
      <c r="Z613" s="106"/>
    </row>
    <row r="614" ht="12.75" customHeight="1">
      <c r="A614" s="107"/>
      <c r="B614" s="106"/>
      <c r="C614" s="106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8"/>
      <c r="O614" s="106"/>
      <c r="P614" s="106"/>
      <c r="Q614" s="106"/>
      <c r="R614" s="106"/>
      <c r="S614" s="106"/>
      <c r="T614" s="106"/>
      <c r="U614" s="106"/>
      <c r="V614" s="106"/>
      <c r="W614" s="106"/>
      <c r="X614" s="106"/>
      <c r="Y614" s="106"/>
      <c r="Z614" s="106"/>
    </row>
    <row r="615" ht="12.75" customHeight="1">
      <c r="A615" s="107"/>
      <c r="B615" s="106"/>
      <c r="C615" s="106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8"/>
      <c r="O615" s="106"/>
      <c r="P615" s="106"/>
      <c r="Q615" s="106"/>
      <c r="R615" s="106"/>
      <c r="S615" s="106"/>
      <c r="T615" s="106"/>
      <c r="U615" s="106"/>
      <c r="V615" s="106"/>
      <c r="W615" s="106"/>
      <c r="X615" s="106"/>
      <c r="Y615" s="106"/>
      <c r="Z615" s="106"/>
    </row>
    <row r="616" ht="12.75" customHeight="1">
      <c r="A616" s="107"/>
      <c r="B616" s="106"/>
      <c r="C616" s="106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8"/>
      <c r="O616" s="106"/>
      <c r="P616" s="106"/>
      <c r="Q616" s="106"/>
      <c r="R616" s="106"/>
      <c r="S616" s="106"/>
      <c r="T616" s="106"/>
      <c r="U616" s="106"/>
      <c r="V616" s="106"/>
      <c r="W616" s="106"/>
      <c r="X616" s="106"/>
      <c r="Y616" s="106"/>
      <c r="Z616" s="106"/>
    </row>
    <row r="617" ht="12.75" customHeight="1">
      <c r="A617" s="107"/>
      <c r="B617" s="106"/>
      <c r="C617" s="106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8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  <c r="Z617" s="106"/>
    </row>
    <row r="618" ht="12.75" customHeight="1">
      <c r="A618" s="107"/>
      <c r="B618" s="106"/>
      <c r="C618" s="106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8"/>
      <c r="O618" s="106"/>
      <c r="P618" s="106"/>
      <c r="Q618" s="106"/>
      <c r="R618" s="106"/>
      <c r="S618" s="106"/>
      <c r="T618" s="106"/>
      <c r="U618" s="106"/>
      <c r="V618" s="106"/>
      <c r="W618" s="106"/>
      <c r="X618" s="106"/>
      <c r="Y618" s="106"/>
      <c r="Z618" s="106"/>
    </row>
    <row r="619" ht="12.75" customHeight="1">
      <c r="A619" s="107"/>
      <c r="B619" s="106"/>
      <c r="C619" s="106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8"/>
      <c r="O619" s="106"/>
      <c r="P619" s="106"/>
      <c r="Q619" s="106"/>
      <c r="R619" s="106"/>
      <c r="S619" s="106"/>
      <c r="T619" s="106"/>
      <c r="U619" s="106"/>
      <c r="V619" s="106"/>
      <c r="W619" s="106"/>
      <c r="X619" s="106"/>
      <c r="Y619" s="106"/>
      <c r="Z619" s="106"/>
    </row>
    <row r="620" ht="12.75" customHeight="1">
      <c r="A620" s="107"/>
      <c r="B620" s="106"/>
      <c r="C620" s="106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8"/>
      <c r="O620" s="106"/>
      <c r="P620" s="106"/>
      <c r="Q620" s="106"/>
      <c r="R620" s="106"/>
      <c r="S620" s="106"/>
      <c r="T620" s="106"/>
      <c r="U620" s="106"/>
      <c r="V620" s="106"/>
      <c r="W620" s="106"/>
      <c r="X620" s="106"/>
      <c r="Y620" s="106"/>
      <c r="Z620" s="106"/>
    </row>
    <row r="621" ht="12.75" customHeight="1">
      <c r="A621" s="107"/>
      <c r="B621" s="106"/>
      <c r="C621" s="106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8"/>
      <c r="O621" s="106"/>
      <c r="P621" s="106"/>
      <c r="Q621" s="106"/>
      <c r="R621" s="106"/>
      <c r="S621" s="106"/>
      <c r="T621" s="106"/>
      <c r="U621" s="106"/>
      <c r="V621" s="106"/>
      <c r="W621" s="106"/>
      <c r="X621" s="106"/>
      <c r="Y621" s="106"/>
      <c r="Z621" s="106"/>
    </row>
    <row r="622" ht="12.75" customHeight="1">
      <c r="A622" s="107"/>
      <c r="B622" s="106"/>
      <c r="C622" s="106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8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  <c r="Z622" s="106"/>
    </row>
    <row r="623" ht="12.75" customHeight="1">
      <c r="A623" s="107"/>
      <c r="B623" s="106"/>
      <c r="C623" s="106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8"/>
      <c r="O623" s="106"/>
      <c r="P623" s="106"/>
      <c r="Q623" s="106"/>
      <c r="R623" s="106"/>
      <c r="S623" s="106"/>
      <c r="T623" s="106"/>
      <c r="U623" s="106"/>
      <c r="V623" s="106"/>
      <c r="W623" s="106"/>
      <c r="X623" s="106"/>
      <c r="Y623" s="106"/>
      <c r="Z623" s="106"/>
    </row>
    <row r="624" ht="12.75" customHeight="1">
      <c r="A624" s="107"/>
      <c r="B624" s="106"/>
      <c r="C624" s="106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8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  <c r="Z624" s="106"/>
    </row>
    <row r="625" ht="12.75" customHeight="1">
      <c r="A625" s="107"/>
      <c r="B625" s="106"/>
      <c r="C625" s="106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8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  <c r="Z625" s="106"/>
    </row>
    <row r="626" ht="12.75" customHeight="1">
      <c r="A626" s="107"/>
      <c r="B626" s="106"/>
      <c r="C626" s="106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8"/>
      <c r="O626" s="106"/>
      <c r="P626" s="106"/>
      <c r="Q626" s="106"/>
      <c r="R626" s="106"/>
      <c r="S626" s="106"/>
      <c r="T626" s="106"/>
      <c r="U626" s="106"/>
      <c r="V626" s="106"/>
      <c r="W626" s="106"/>
      <c r="X626" s="106"/>
      <c r="Y626" s="106"/>
      <c r="Z626" s="106"/>
    </row>
    <row r="627" ht="12.75" customHeight="1">
      <c r="A627" s="107"/>
      <c r="B627" s="106"/>
      <c r="C627" s="106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8"/>
      <c r="O627" s="106"/>
      <c r="P627" s="106"/>
      <c r="Q627" s="106"/>
      <c r="R627" s="106"/>
      <c r="S627" s="106"/>
      <c r="T627" s="106"/>
      <c r="U627" s="106"/>
      <c r="V627" s="106"/>
      <c r="W627" s="106"/>
      <c r="X627" s="106"/>
      <c r="Y627" s="106"/>
      <c r="Z627" s="106"/>
    </row>
    <row r="628" ht="12.75" customHeight="1">
      <c r="A628" s="107"/>
      <c r="B628" s="106"/>
      <c r="C628" s="106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8"/>
      <c r="O628" s="106"/>
      <c r="P628" s="106"/>
      <c r="Q628" s="106"/>
      <c r="R628" s="106"/>
      <c r="S628" s="106"/>
      <c r="T628" s="106"/>
      <c r="U628" s="106"/>
      <c r="V628" s="106"/>
      <c r="W628" s="106"/>
      <c r="X628" s="106"/>
      <c r="Y628" s="106"/>
      <c r="Z628" s="106"/>
    </row>
    <row r="629" ht="12.75" customHeight="1">
      <c r="A629" s="107"/>
      <c r="B629" s="106"/>
      <c r="C629" s="106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8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  <c r="Z629" s="106"/>
    </row>
    <row r="630" ht="12.75" customHeight="1">
      <c r="A630" s="107"/>
      <c r="B630" s="106"/>
      <c r="C630" s="106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8"/>
      <c r="O630" s="106"/>
      <c r="P630" s="106"/>
      <c r="Q630" s="106"/>
      <c r="R630" s="106"/>
      <c r="S630" s="106"/>
      <c r="T630" s="106"/>
      <c r="U630" s="106"/>
      <c r="V630" s="106"/>
      <c r="W630" s="106"/>
      <c r="X630" s="106"/>
      <c r="Y630" s="106"/>
      <c r="Z630" s="106"/>
    </row>
    <row r="631" ht="12.75" customHeight="1">
      <c r="A631" s="107"/>
      <c r="B631" s="106"/>
      <c r="C631" s="106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8"/>
      <c r="O631" s="106"/>
      <c r="P631" s="106"/>
      <c r="Q631" s="106"/>
      <c r="R631" s="106"/>
      <c r="S631" s="106"/>
      <c r="T631" s="106"/>
      <c r="U631" s="106"/>
      <c r="V631" s="106"/>
      <c r="W631" s="106"/>
      <c r="X631" s="106"/>
      <c r="Y631" s="106"/>
      <c r="Z631" s="106"/>
    </row>
    <row r="632" ht="12.75" customHeight="1">
      <c r="A632" s="107"/>
      <c r="B632" s="106"/>
      <c r="C632" s="106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8"/>
      <c r="O632" s="106"/>
      <c r="P632" s="106"/>
      <c r="Q632" s="106"/>
      <c r="R632" s="106"/>
      <c r="S632" s="106"/>
      <c r="T632" s="106"/>
      <c r="U632" s="106"/>
      <c r="V632" s="106"/>
      <c r="W632" s="106"/>
      <c r="X632" s="106"/>
      <c r="Y632" s="106"/>
      <c r="Z632" s="106"/>
    </row>
    <row r="633" ht="12.75" customHeight="1">
      <c r="A633" s="107"/>
      <c r="B633" s="106"/>
      <c r="C633" s="106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8"/>
      <c r="O633" s="106"/>
      <c r="P633" s="106"/>
      <c r="Q633" s="106"/>
      <c r="R633" s="106"/>
      <c r="S633" s="106"/>
      <c r="T633" s="106"/>
      <c r="U633" s="106"/>
      <c r="V633" s="106"/>
      <c r="W633" s="106"/>
      <c r="X633" s="106"/>
      <c r="Y633" s="106"/>
      <c r="Z633" s="106"/>
    </row>
    <row r="634" ht="12.75" customHeight="1">
      <c r="A634" s="107"/>
      <c r="B634" s="106"/>
      <c r="C634" s="106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8"/>
      <c r="O634" s="106"/>
      <c r="P634" s="106"/>
      <c r="Q634" s="106"/>
      <c r="R634" s="106"/>
      <c r="S634" s="106"/>
      <c r="T634" s="106"/>
      <c r="U634" s="106"/>
      <c r="V634" s="106"/>
      <c r="W634" s="106"/>
      <c r="X634" s="106"/>
      <c r="Y634" s="106"/>
      <c r="Z634" s="106"/>
    </row>
    <row r="635" ht="12.75" customHeight="1">
      <c r="A635" s="107"/>
      <c r="B635" s="106"/>
      <c r="C635" s="106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8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  <c r="Z635" s="106"/>
    </row>
    <row r="636" ht="12.75" customHeight="1">
      <c r="A636" s="107"/>
      <c r="B636" s="106"/>
      <c r="C636" s="106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8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  <c r="Z636" s="106"/>
    </row>
    <row r="637" ht="12.75" customHeight="1">
      <c r="A637" s="107"/>
      <c r="B637" s="106"/>
      <c r="C637" s="106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8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  <c r="Z637" s="106"/>
    </row>
    <row r="638" ht="12.75" customHeight="1">
      <c r="A638" s="107"/>
      <c r="B638" s="106"/>
      <c r="C638" s="106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8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  <c r="Z638" s="106"/>
    </row>
    <row r="639" ht="12.75" customHeight="1">
      <c r="A639" s="107"/>
      <c r="B639" s="106"/>
      <c r="C639" s="106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8"/>
      <c r="O639" s="106"/>
      <c r="P639" s="106"/>
      <c r="Q639" s="106"/>
      <c r="R639" s="106"/>
      <c r="S639" s="106"/>
      <c r="T639" s="106"/>
      <c r="U639" s="106"/>
      <c r="V639" s="106"/>
      <c r="W639" s="106"/>
      <c r="X639" s="106"/>
      <c r="Y639" s="106"/>
      <c r="Z639" s="106"/>
    </row>
    <row r="640" ht="12.75" customHeight="1">
      <c r="A640" s="107"/>
      <c r="B640" s="106"/>
      <c r="C640" s="106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8"/>
      <c r="O640" s="106"/>
      <c r="P640" s="106"/>
      <c r="Q640" s="106"/>
      <c r="R640" s="106"/>
      <c r="S640" s="106"/>
      <c r="T640" s="106"/>
      <c r="U640" s="106"/>
      <c r="V640" s="106"/>
      <c r="W640" s="106"/>
      <c r="X640" s="106"/>
      <c r="Y640" s="106"/>
      <c r="Z640" s="106"/>
    </row>
    <row r="641" ht="12.75" customHeight="1">
      <c r="A641" s="107"/>
      <c r="B641" s="106"/>
      <c r="C641" s="106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8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  <c r="Z641" s="106"/>
    </row>
    <row r="642" ht="12.75" customHeight="1">
      <c r="A642" s="107"/>
      <c r="B642" s="106"/>
      <c r="C642" s="106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8"/>
      <c r="O642" s="106"/>
      <c r="P642" s="106"/>
      <c r="Q642" s="106"/>
      <c r="R642" s="106"/>
      <c r="S642" s="106"/>
      <c r="T642" s="106"/>
      <c r="U642" s="106"/>
      <c r="V642" s="106"/>
      <c r="W642" s="106"/>
      <c r="X642" s="106"/>
      <c r="Y642" s="106"/>
      <c r="Z642" s="106"/>
    </row>
    <row r="643" ht="12.75" customHeight="1">
      <c r="A643" s="107"/>
      <c r="B643" s="106"/>
      <c r="C643" s="106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8"/>
      <c r="O643" s="106"/>
      <c r="P643" s="106"/>
      <c r="Q643" s="106"/>
      <c r="R643" s="106"/>
      <c r="S643" s="106"/>
      <c r="T643" s="106"/>
      <c r="U643" s="106"/>
      <c r="V643" s="106"/>
      <c r="W643" s="106"/>
      <c r="X643" s="106"/>
      <c r="Y643" s="106"/>
      <c r="Z643" s="106"/>
    </row>
    <row r="644" ht="12.75" customHeight="1">
      <c r="A644" s="107"/>
      <c r="B644" s="106"/>
      <c r="C644" s="106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8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  <c r="Z644" s="106"/>
    </row>
    <row r="645" ht="12.75" customHeight="1">
      <c r="A645" s="107"/>
      <c r="B645" s="106"/>
      <c r="C645" s="106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8"/>
      <c r="O645" s="106"/>
      <c r="P645" s="106"/>
      <c r="Q645" s="106"/>
      <c r="R645" s="106"/>
      <c r="S645" s="106"/>
      <c r="T645" s="106"/>
      <c r="U645" s="106"/>
      <c r="V645" s="106"/>
      <c r="W645" s="106"/>
      <c r="X645" s="106"/>
      <c r="Y645" s="106"/>
      <c r="Z645" s="106"/>
    </row>
    <row r="646" ht="12.75" customHeight="1">
      <c r="A646" s="107"/>
      <c r="B646" s="106"/>
      <c r="C646" s="106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8"/>
      <c r="O646" s="106"/>
      <c r="P646" s="106"/>
      <c r="Q646" s="106"/>
      <c r="R646" s="106"/>
      <c r="S646" s="106"/>
      <c r="T646" s="106"/>
      <c r="U646" s="106"/>
      <c r="V646" s="106"/>
      <c r="W646" s="106"/>
      <c r="X646" s="106"/>
      <c r="Y646" s="106"/>
      <c r="Z646" s="106"/>
    </row>
    <row r="647" ht="12.75" customHeight="1">
      <c r="A647" s="107"/>
      <c r="B647" s="106"/>
      <c r="C647" s="106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8"/>
      <c r="O647" s="106"/>
      <c r="P647" s="106"/>
      <c r="Q647" s="106"/>
      <c r="R647" s="106"/>
      <c r="S647" s="106"/>
      <c r="T647" s="106"/>
      <c r="U647" s="106"/>
      <c r="V647" s="106"/>
      <c r="W647" s="106"/>
      <c r="X647" s="106"/>
      <c r="Y647" s="106"/>
      <c r="Z647" s="106"/>
    </row>
    <row r="648" ht="12.75" customHeight="1">
      <c r="A648" s="107"/>
      <c r="B648" s="106"/>
      <c r="C648" s="106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8"/>
      <c r="O648" s="106"/>
      <c r="P648" s="106"/>
      <c r="Q648" s="106"/>
      <c r="R648" s="106"/>
      <c r="S648" s="106"/>
      <c r="T648" s="106"/>
      <c r="U648" s="106"/>
      <c r="V648" s="106"/>
      <c r="W648" s="106"/>
      <c r="X648" s="106"/>
      <c r="Y648" s="106"/>
      <c r="Z648" s="106"/>
    </row>
    <row r="649" ht="12.75" customHeight="1">
      <c r="A649" s="107"/>
      <c r="B649" s="106"/>
      <c r="C649" s="106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8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  <c r="Z649" s="106"/>
    </row>
    <row r="650" ht="12.75" customHeight="1">
      <c r="A650" s="107"/>
      <c r="B650" s="106"/>
      <c r="C650" s="106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8"/>
      <c r="O650" s="106"/>
      <c r="P650" s="106"/>
      <c r="Q650" s="106"/>
      <c r="R650" s="106"/>
      <c r="S650" s="106"/>
      <c r="T650" s="106"/>
      <c r="U650" s="106"/>
      <c r="V650" s="106"/>
      <c r="W650" s="106"/>
      <c r="X650" s="106"/>
      <c r="Y650" s="106"/>
      <c r="Z650" s="106"/>
    </row>
    <row r="651" ht="12.75" customHeight="1">
      <c r="A651" s="107"/>
      <c r="B651" s="106"/>
      <c r="C651" s="106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8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  <c r="Z651" s="106"/>
    </row>
    <row r="652" ht="12.75" customHeight="1">
      <c r="A652" s="107"/>
      <c r="B652" s="106"/>
      <c r="C652" s="106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8"/>
      <c r="O652" s="106"/>
      <c r="P652" s="106"/>
      <c r="Q652" s="106"/>
      <c r="R652" s="106"/>
      <c r="S652" s="106"/>
      <c r="T652" s="106"/>
      <c r="U652" s="106"/>
      <c r="V652" s="106"/>
      <c r="W652" s="106"/>
      <c r="X652" s="106"/>
      <c r="Y652" s="106"/>
      <c r="Z652" s="106"/>
    </row>
    <row r="653" ht="12.75" customHeight="1">
      <c r="A653" s="107"/>
      <c r="B653" s="106"/>
      <c r="C653" s="106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8"/>
      <c r="O653" s="106"/>
      <c r="P653" s="106"/>
      <c r="Q653" s="106"/>
      <c r="R653" s="106"/>
      <c r="S653" s="106"/>
      <c r="T653" s="106"/>
      <c r="U653" s="106"/>
      <c r="V653" s="106"/>
      <c r="W653" s="106"/>
      <c r="X653" s="106"/>
      <c r="Y653" s="106"/>
      <c r="Z653" s="106"/>
    </row>
    <row r="654" ht="12.75" customHeight="1">
      <c r="A654" s="107"/>
      <c r="B654" s="106"/>
      <c r="C654" s="106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8"/>
      <c r="O654" s="106"/>
      <c r="P654" s="106"/>
      <c r="Q654" s="106"/>
      <c r="R654" s="106"/>
      <c r="S654" s="106"/>
      <c r="T654" s="106"/>
      <c r="U654" s="106"/>
      <c r="V654" s="106"/>
      <c r="W654" s="106"/>
      <c r="X654" s="106"/>
      <c r="Y654" s="106"/>
      <c r="Z654" s="106"/>
    </row>
    <row r="655" ht="12.75" customHeight="1">
      <c r="A655" s="107"/>
      <c r="B655" s="106"/>
      <c r="C655" s="106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8"/>
      <c r="O655" s="106"/>
      <c r="P655" s="106"/>
      <c r="Q655" s="106"/>
      <c r="R655" s="106"/>
      <c r="S655" s="106"/>
      <c r="T655" s="106"/>
      <c r="U655" s="106"/>
      <c r="V655" s="106"/>
      <c r="W655" s="106"/>
      <c r="X655" s="106"/>
      <c r="Y655" s="106"/>
      <c r="Z655" s="106"/>
    </row>
    <row r="656" ht="12.75" customHeight="1">
      <c r="A656" s="107"/>
      <c r="B656" s="106"/>
      <c r="C656" s="106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8"/>
      <c r="O656" s="106"/>
      <c r="P656" s="106"/>
      <c r="Q656" s="106"/>
      <c r="R656" s="106"/>
      <c r="S656" s="106"/>
      <c r="T656" s="106"/>
      <c r="U656" s="106"/>
      <c r="V656" s="106"/>
      <c r="W656" s="106"/>
      <c r="X656" s="106"/>
      <c r="Y656" s="106"/>
      <c r="Z656" s="106"/>
    </row>
    <row r="657" ht="12.75" customHeight="1">
      <c r="A657" s="107"/>
      <c r="B657" s="106"/>
      <c r="C657" s="106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8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  <c r="Z657" s="106"/>
    </row>
    <row r="658" ht="12.75" customHeight="1">
      <c r="A658" s="107"/>
      <c r="B658" s="106"/>
      <c r="C658" s="106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8"/>
      <c r="O658" s="106"/>
      <c r="P658" s="106"/>
      <c r="Q658" s="106"/>
      <c r="R658" s="106"/>
      <c r="S658" s="106"/>
      <c r="T658" s="106"/>
      <c r="U658" s="106"/>
      <c r="V658" s="106"/>
      <c r="W658" s="106"/>
      <c r="X658" s="106"/>
      <c r="Y658" s="106"/>
      <c r="Z658" s="106"/>
    </row>
    <row r="659" ht="12.75" customHeight="1">
      <c r="A659" s="107"/>
      <c r="B659" s="106"/>
      <c r="C659" s="106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8"/>
      <c r="O659" s="106"/>
      <c r="P659" s="106"/>
      <c r="Q659" s="106"/>
      <c r="R659" s="106"/>
      <c r="S659" s="106"/>
      <c r="T659" s="106"/>
      <c r="U659" s="106"/>
      <c r="V659" s="106"/>
      <c r="W659" s="106"/>
      <c r="X659" s="106"/>
      <c r="Y659" s="106"/>
      <c r="Z659" s="106"/>
    </row>
    <row r="660" ht="12.75" customHeight="1">
      <c r="A660" s="107"/>
      <c r="B660" s="106"/>
      <c r="C660" s="106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8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  <c r="Z660" s="106"/>
    </row>
    <row r="661" ht="12.75" customHeight="1">
      <c r="A661" s="107"/>
      <c r="B661" s="106"/>
      <c r="C661" s="106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8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  <c r="Z661" s="106"/>
    </row>
    <row r="662" ht="12.75" customHeight="1">
      <c r="A662" s="107"/>
      <c r="B662" s="106"/>
      <c r="C662" s="106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8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  <c r="Z662" s="106"/>
    </row>
    <row r="663" ht="12.75" customHeight="1">
      <c r="A663" s="107"/>
      <c r="B663" s="106"/>
      <c r="C663" s="106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8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  <c r="Z663" s="106"/>
    </row>
    <row r="664" ht="12.75" customHeight="1">
      <c r="A664" s="107"/>
      <c r="B664" s="106"/>
      <c r="C664" s="106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8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  <c r="Z664" s="106"/>
    </row>
    <row r="665" ht="12.75" customHeight="1">
      <c r="A665" s="107"/>
      <c r="B665" s="106"/>
      <c r="C665" s="106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8"/>
      <c r="O665" s="106"/>
      <c r="P665" s="106"/>
      <c r="Q665" s="106"/>
      <c r="R665" s="106"/>
      <c r="S665" s="106"/>
      <c r="T665" s="106"/>
      <c r="U665" s="106"/>
      <c r="V665" s="106"/>
      <c r="W665" s="106"/>
      <c r="X665" s="106"/>
      <c r="Y665" s="106"/>
      <c r="Z665" s="106"/>
    </row>
    <row r="666" ht="12.75" customHeight="1">
      <c r="A666" s="107"/>
      <c r="B666" s="106"/>
      <c r="C666" s="106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8"/>
      <c r="O666" s="106"/>
      <c r="P666" s="106"/>
      <c r="Q666" s="106"/>
      <c r="R666" s="106"/>
      <c r="S666" s="106"/>
      <c r="T666" s="106"/>
      <c r="U666" s="106"/>
      <c r="V666" s="106"/>
      <c r="W666" s="106"/>
      <c r="X666" s="106"/>
      <c r="Y666" s="106"/>
      <c r="Z666" s="106"/>
    </row>
    <row r="667" ht="12.75" customHeight="1">
      <c r="A667" s="107"/>
      <c r="B667" s="106"/>
      <c r="C667" s="106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8"/>
      <c r="O667" s="106"/>
      <c r="P667" s="106"/>
      <c r="Q667" s="106"/>
      <c r="R667" s="106"/>
      <c r="S667" s="106"/>
      <c r="T667" s="106"/>
      <c r="U667" s="106"/>
      <c r="V667" s="106"/>
      <c r="W667" s="106"/>
      <c r="X667" s="106"/>
      <c r="Y667" s="106"/>
      <c r="Z667" s="106"/>
    </row>
    <row r="668" ht="12.75" customHeight="1">
      <c r="A668" s="107"/>
      <c r="B668" s="106"/>
      <c r="C668" s="106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8"/>
      <c r="O668" s="106"/>
      <c r="P668" s="106"/>
      <c r="Q668" s="106"/>
      <c r="R668" s="106"/>
      <c r="S668" s="106"/>
      <c r="T668" s="106"/>
      <c r="U668" s="106"/>
      <c r="V668" s="106"/>
      <c r="W668" s="106"/>
      <c r="X668" s="106"/>
      <c r="Y668" s="106"/>
      <c r="Z668" s="106"/>
    </row>
    <row r="669" ht="12.75" customHeight="1">
      <c r="A669" s="107"/>
      <c r="B669" s="106"/>
      <c r="C669" s="106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8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  <c r="Z669" s="106"/>
    </row>
    <row r="670" ht="12.75" customHeight="1">
      <c r="A670" s="107"/>
      <c r="B670" s="106"/>
      <c r="C670" s="106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8"/>
      <c r="O670" s="106"/>
      <c r="P670" s="106"/>
      <c r="Q670" s="106"/>
      <c r="R670" s="106"/>
      <c r="S670" s="106"/>
      <c r="T670" s="106"/>
      <c r="U670" s="106"/>
      <c r="V670" s="106"/>
      <c r="W670" s="106"/>
      <c r="X670" s="106"/>
      <c r="Y670" s="106"/>
      <c r="Z670" s="106"/>
    </row>
    <row r="671" ht="12.75" customHeight="1">
      <c r="A671" s="107"/>
      <c r="B671" s="106"/>
      <c r="C671" s="106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8"/>
      <c r="O671" s="106"/>
      <c r="P671" s="106"/>
      <c r="Q671" s="106"/>
      <c r="R671" s="106"/>
      <c r="S671" s="106"/>
      <c r="T671" s="106"/>
      <c r="U671" s="106"/>
      <c r="V671" s="106"/>
      <c r="W671" s="106"/>
      <c r="X671" s="106"/>
      <c r="Y671" s="106"/>
      <c r="Z671" s="106"/>
    </row>
    <row r="672" ht="12.75" customHeight="1">
      <c r="A672" s="107"/>
      <c r="B672" s="106"/>
      <c r="C672" s="106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8"/>
      <c r="O672" s="106"/>
      <c r="P672" s="106"/>
      <c r="Q672" s="106"/>
      <c r="R672" s="106"/>
      <c r="S672" s="106"/>
      <c r="T672" s="106"/>
      <c r="U672" s="106"/>
      <c r="V672" s="106"/>
      <c r="W672" s="106"/>
      <c r="X672" s="106"/>
      <c r="Y672" s="106"/>
      <c r="Z672" s="106"/>
    </row>
    <row r="673" ht="12.75" customHeight="1">
      <c r="A673" s="107"/>
      <c r="B673" s="106"/>
      <c r="C673" s="106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8"/>
      <c r="O673" s="106"/>
      <c r="P673" s="106"/>
      <c r="Q673" s="106"/>
      <c r="R673" s="106"/>
      <c r="S673" s="106"/>
      <c r="T673" s="106"/>
      <c r="U673" s="106"/>
      <c r="V673" s="106"/>
      <c r="W673" s="106"/>
      <c r="X673" s="106"/>
      <c r="Y673" s="106"/>
      <c r="Z673" s="106"/>
    </row>
    <row r="674" ht="12.75" customHeight="1">
      <c r="A674" s="107"/>
      <c r="B674" s="106"/>
      <c r="C674" s="106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8"/>
      <c r="O674" s="106"/>
      <c r="P674" s="106"/>
      <c r="Q674" s="106"/>
      <c r="R674" s="106"/>
      <c r="S674" s="106"/>
      <c r="T674" s="106"/>
      <c r="U674" s="106"/>
      <c r="V674" s="106"/>
      <c r="W674" s="106"/>
      <c r="X674" s="106"/>
      <c r="Y674" s="106"/>
      <c r="Z674" s="106"/>
    </row>
    <row r="675" ht="12.75" customHeight="1">
      <c r="A675" s="107"/>
      <c r="B675" s="106"/>
      <c r="C675" s="106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8"/>
      <c r="O675" s="106"/>
      <c r="P675" s="106"/>
      <c r="Q675" s="106"/>
      <c r="R675" s="106"/>
      <c r="S675" s="106"/>
      <c r="T675" s="106"/>
      <c r="U675" s="106"/>
      <c r="V675" s="106"/>
      <c r="W675" s="106"/>
      <c r="X675" s="106"/>
      <c r="Y675" s="106"/>
      <c r="Z675" s="106"/>
    </row>
    <row r="676" ht="12.75" customHeight="1">
      <c r="A676" s="107"/>
      <c r="B676" s="106"/>
      <c r="C676" s="106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8"/>
      <c r="O676" s="106"/>
      <c r="P676" s="106"/>
      <c r="Q676" s="106"/>
      <c r="R676" s="106"/>
      <c r="S676" s="106"/>
      <c r="T676" s="106"/>
      <c r="U676" s="106"/>
      <c r="V676" s="106"/>
      <c r="W676" s="106"/>
      <c r="X676" s="106"/>
      <c r="Y676" s="106"/>
      <c r="Z676" s="106"/>
    </row>
    <row r="677" ht="12.75" customHeight="1">
      <c r="A677" s="107"/>
      <c r="B677" s="106"/>
      <c r="C677" s="106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8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  <c r="Z677" s="106"/>
    </row>
    <row r="678" ht="12.75" customHeight="1">
      <c r="A678" s="107"/>
      <c r="B678" s="106"/>
      <c r="C678" s="106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8"/>
      <c r="O678" s="106"/>
      <c r="P678" s="106"/>
      <c r="Q678" s="106"/>
      <c r="R678" s="106"/>
      <c r="S678" s="106"/>
      <c r="T678" s="106"/>
      <c r="U678" s="106"/>
      <c r="V678" s="106"/>
      <c r="W678" s="106"/>
      <c r="X678" s="106"/>
      <c r="Y678" s="106"/>
      <c r="Z678" s="106"/>
    </row>
    <row r="679" ht="12.75" customHeight="1">
      <c r="A679" s="107"/>
      <c r="B679" s="106"/>
      <c r="C679" s="106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8"/>
      <c r="O679" s="106"/>
      <c r="P679" s="106"/>
      <c r="Q679" s="106"/>
      <c r="R679" s="106"/>
      <c r="S679" s="106"/>
      <c r="T679" s="106"/>
      <c r="U679" s="106"/>
      <c r="V679" s="106"/>
      <c r="W679" s="106"/>
      <c r="X679" s="106"/>
      <c r="Y679" s="106"/>
      <c r="Z679" s="106"/>
    </row>
    <row r="680" ht="12.75" customHeight="1">
      <c r="A680" s="107"/>
      <c r="B680" s="106"/>
      <c r="C680" s="106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8"/>
      <c r="O680" s="106"/>
      <c r="P680" s="106"/>
      <c r="Q680" s="106"/>
      <c r="R680" s="106"/>
      <c r="S680" s="106"/>
      <c r="T680" s="106"/>
      <c r="U680" s="106"/>
      <c r="V680" s="106"/>
      <c r="W680" s="106"/>
      <c r="X680" s="106"/>
      <c r="Y680" s="106"/>
      <c r="Z680" s="106"/>
    </row>
    <row r="681" ht="12.75" customHeight="1">
      <c r="A681" s="107"/>
      <c r="B681" s="106"/>
      <c r="C681" s="106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8"/>
      <c r="O681" s="106"/>
      <c r="P681" s="106"/>
      <c r="Q681" s="106"/>
      <c r="R681" s="106"/>
      <c r="S681" s="106"/>
      <c r="T681" s="106"/>
      <c r="U681" s="106"/>
      <c r="V681" s="106"/>
      <c r="W681" s="106"/>
      <c r="X681" s="106"/>
      <c r="Y681" s="106"/>
      <c r="Z681" s="106"/>
    </row>
    <row r="682" ht="12.75" customHeight="1">
      <c r="A682" s="107"/>
      <c r="B682" s="106"/>
      <c r="C682" s="106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8"/>
      <c r="O682" s="106"/>
      <c r="P682" s="106"/>
      <c r="Q682" s="106"/>
      <c r="R682" s="106"/>
      <c r="S682" s="106"/>
      <c r="T682" s="106"/>
      <c r="U682" s="106"/>
      <c r="V682" s="106"/>
      <c r="W682" s="106"/>
      <c r="X682" s="106"/>
      <c r="Y682" s="106"/>
      <c r="Z682" s="106"/>
    </row>
    <row r="683" ht="12.75" customHeight="1">
      <c r="A683" s="107"/>
      <c r="B683" s="106"/>
      <c r="C683" s="106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8"/>
      <c r="O683" s="106"/>
      <c r="P683" s="106"/>
      <c r="Q683" s="106"/>
      <c r="R683" s="106"/>
      <c r="S683" s="106"/>
      <c r="T683" s="106"/>
      <c r="U683" s="106"/>
      <c r="V683" s="106"/>
      <c r="W683" s="106"/>
      <c r="X683" s="106"/>
      <c r="Y683" s="106"/>
      <c r="Z683" s="106"/>
    </row>
    <row r="684" ht="12.75" customHeight="1">
      <c r="A684" s="107"/>
      <c r="B684" s="106"/>
      <c r="C684" s="106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8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  <c r="Z684" s="106"/>
    </row>
    <row r="685" ht="12.75" customHeight="1">
      <c r="A685" s="107"/>
      <c r="B685" s="106"/>
      <c r="C685" s="106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8"/>
      <c r="O685" s="106"/>
      <c r="P685" s="106"/>
      <c r="Q685" s="106"/>
      <c r="R685" s="106"/>
      <c r="S685" s="106"/>
      <c r="T685" s="106"/>
      <c r="U685" s="106"/>
      <c r="V685" s="106"/>
      <c r="W685" s="106"/>
      <c r="X685" s="106"/>
      <c r="Y685" s="106"/>
      <c r="Z685" s="106"/>
    </row>
    <row r="686" ht="12.75" customHeight="1">
      <c r="A686" s="107"/>
      <c r="B686" s="106"/>
      <c r="C686" s="106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8"/>
      <c r="O686" s="106"/>
      <c r="P686" s="106"/>
      <c r="Q686" s="106"/>
      <c r="R686" s="106"/>
      <c r="S686" s="106"/>
      <c r="T686" s="106"/>
      <c r="U686" s="106"/>
      <c r="V686" s="106"/>
      <c r="W686" s="106"/>
      <c r="X686" s="106"/>
      <c r="Y686" s="106"/>
      <c r="Z686" s="106"/>
    </row>
    <row r="687" ht="12.75" customHeight="1">
      <c r="A687" s="107"/>
      <c r="B687" s="106"/>
      <c r="C687" s="106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8"/>
      <c r="O687" s="106"/>
      <c r="P687" s="106"/>
      <c r="Q687" s="106"/>
      <c r="R687" s="106"/>
      <c r="S687" s="106"/>
      <c r="T687" s="106"/>
      <c r="U687" s="106"/>
      <c r="V687" s="106"/>
      <c r="W687" s="106"/>
      <c r="X687" s="106"/>
      <c r="Y687" s="106"/>
      <c r="Z687" s="106"/>
    </row>
    <row r="688" ht="12.75" customHeight="1">
      <c r="A688" s="107"/>
      <c r="B688" s="106"/>
      <c r="C688" s="106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8"/>
      <c r="O688" s="106"/>
      <c r="P688" s="106"/>
      <c r="Q688" s="106"/>
      <c r="R688" s="106"/>
      <c r="S688" s="106"/>
      <c r="T688" s="106"/>
      <c r="U688" s="106"/>
      <c r="V688" s="106"/>
      <c r="W688" s="106"/>
      <c r="X688" s="106"/>
      <c r="Y688" s="106"/>
      <c r="Z688" s="106"/>
    </row>
    <row r="689" ht="12.75" customHeight="1">
      <c r="A689" s="107"/>
      <c r="B689" s="106"/>
      <c r="C689" s="106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8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  <c r="Z689" s="106"/>
    </row>
    <row r="690" ht="12.75" customHeight="1">
      <c r="A690" s="107"/>
      <c r="B690" s="106"/>
      <c r="C690" s="106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8"/>
      <c r="O690" s="106"/>
      <c r="P690" s="106"/>
      <c r="Q690" s="106"/>
      <c r="R690" s="106"/>
      <c r="S690" s="106"/>
      <c r="T690" s="106"/>
      <c r="U690" s="106"/>
      <c r="V690" s="106"/>
      <c r="W690" s="106"/>
      <c r="X690" s="106"/>
      <c r="Y690" s="106"/>
      <c r="Z690" s="106"/>
    </row>
    <row r="691" ht="12.75" customHeight="1">
      <c r="A691" s="107"/>
      <c r="B691" s="106"/>
      <c r="C691" s="106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8"/>
      <c r="O691" s="106"/>
      <c r="P691" s="106"/>
      <c r="Q691" s="106"/>
      <c r="R691" s="106"/>
      <c r="S691" s="106"/>
      <c r="T691" s="106"/>
      <c r="U691" s="106"/>
      <c r="V691" s="106"/>
      <c r="W691" s="106"/>
      <c r="X691" s="106"/>
      <c r="Y691" s="106"/>
      <c r="Z691" s="106"/>
    </row>
    <row r="692" ht="12.75" customHeight="1">
      <c r="A692" s="107"/>
      <c r="B692" s="106"/>
      <c r="C692" s="106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8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  <c r="Z692" s="106"/>
    </row>
    <row r="693" ht="12.75" customHeight="1">
      <c r="A693" s="107"/>
      <c r="B693" s="106"/>
      <c r="C693" s="106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8"/>
      <c r="O693" s="106"/>
      <c r="P693" s="106"/>
      <c r="Q693" s="106"/>
      <c r="R693" s="106"/>
      <c r="S693" s="106"/>
      <c r="T693" s="106"/>
      <c r="U693" s="106"/>
      <c r="V693" s="106"/>
      <c r="W693" s="106"/>
      <c r="X693" s="106"/>
      <c r="Y693" s="106"/>
      <c r="Z693" s="106"/>
    </row>
    <row r="694" ht="12.75" customHeight="1">
      <c r="A694" s="107"/>
      <c r="B694" s="106"/>
      <c r="C694" s="106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8"/>
      <c r="O694" s="106"/>
      <c r="P694" s="106"/>
      <c r="Q694" s="106"/>
      <c r="R694" s="106"/>
      <c r="S694" s="106"/>
      <c r="T694" s="106"/>
      <c r="U694" s="106"/>
      <c r="V694" s="106"/>
      <c r="W694" s="106"/>
      <c r="X694" s="106"/>
      <c r="Y694" s="106"/>
      <c r="Z694" s="106"/>
    </row>
    <row r="695" ht="12.75" customHeight="1">
      <c r="A695" s="107"/>
      <c r="B695" s="106"/>
      <c r="C695" s="106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8"/>
      <c r="O695" s="106"/>
      <c r="P695" s="106"/>
      <c r="Q695" s="106"/>
      <c r="R695" s="106"/>
      <c r="S695" s="106"/>
      <c r="T695" s="106"/>
      <c r="U695" s="106"/>
      <c r="V695" s="106"/>
      <c r="W695" s="106"/>
      <c r="X695" s="106"/>
      <c r="Y695" s="106"/>
      <c r="Z695" s="106"/>
    </row>
    <row r="696" ht="12.75" customHeight="1">
      <c r="A696" s="107"/>
      <c r="B696" s="106"/>
      <c r="C696" s="106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8"/>
      <c r="O696" s="106"/>
      <c r="P696" s="106"/>
      <c r="Q696" s="106"/>
      <c r="R696" s="106"/>
      <c r="S696" s="106"/>
      <c r="T696" s="106"/>
      <c r="U696" s="106"/>
      <c r="V696" s="106"/>
      <c r="W696" s="106"/>
      <c r="X696" s="106"/>
      <c r="Y696" s="106"/>
      <c r="Z696" s="106"/>
    </row>
    <row r="697" ht="12.75" customHeight="1">
      <c r="A697" s="107"/>
      <c r="B697" s="106"/>
      <c r="C697" s="106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8"/>
      <c r="O697" s="106"/>
      <c r="P697" s="106"/>
      <c r="Q697" s="106"/>
      <c r="R697" s="106"/>
      <c r="S697" s="106"/>
      <c r="T697" s="106"/>
      <c r="U697" s="106"/>
      <c r="V697" s="106"/>
      <c r="W697" s="106"/>
      <c r="X697" s="106"/>
      <c r="Y697" s="106"/>
      <c r="Z697" s="106"/>
    </row>
    <row r="698" ht="12.75" customHeight="1">
      <c r="A698" s="107"/>
      <c r="B698" s="106"/>
      <c r="C698" s="106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8"/>
      <c r="O698" s="106"/>
      <c r="P698" s="106"/>
      <c r="Q698" s="106"/>
      <c r="R698" s="106"/>
      <c r="S698" s="106"/>
      <c r="T698" s="106"/>
      <c r="U698" s="106"/>
      <c r="V698" s="106"/>
      <c r="W698" s="106"/>
      <c r="X698" s="106"/>
      <c r="Y698" s="106"/>
      <c r="Z698" s="106"/>
    </row>
    <row r="699" ht="12.75" customHeight="1">
      <c r="A699" s="107"/>
      <c r="B699" s="106"/>
      <c r="C699" s="106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8"/>
      <c r="O699" s="106"/>
      <c r="P699" s="106"/>
      <c r="Q699" s="106"/>
      <c r="R699" s="106"/>
      <c r="S699" s="106"/>
      <c r="T699" s="106"/>
      <c r="U699" s="106"/>
      <c r="V699" s="106"/>
      <c r="W699" s="106"/>
      <c r="X699" s="106"/>
      <c r="Y699" s="106"/>
      <c r="Z699" s="106"/>
    </row>
    <row r="700" ht="12.75" customHeight="1">
      <c r="A700" s="107"/>
      <c r="B700" s="106"/>
      <c r="C700" s="106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8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  <c r="Z700" s="106"/>
    </row>
    <row r="701" ht="12.75" customHeight="1">
      <c r="A701" s="107"/>
      <c r="B701" s="106"/>
      <c r="C701" s="106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8"/>
      <c r="O701" s="106"/>
      <c r="P701" s="106"/>
      <c r="Q701" s="106"/>
      <c r="R701" s="106"/>
      <c r="S701" s="106"/>
      <c r="T701" s="106"/>
      <c r="U701" s="106"/>
      <c r="V701" s="106"/>
      <c r="W701" s="106"/>
      <c r="X701" s="106"/>
      <c r="Y701" s="106"/>
      <c r="Z701" s="106"/>
    </row>
    <row r="702" ht="12.75" customHeight="1">
      <c r="A702" s="107"/>
      <c r="B702" s="106"/>
      <c r="C702" s="106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8"/>
      <c r="O702" s="106"/>
      <c r="P702" s="106"/>
      <c r="Q702" s="106"/>
      <c r="R702" s="106"/>
      <c r="S702" s="106"/>
      <c r="T702" s="106"/>
      <c r="U702" s="106"/>
      <c r="V702" s="106"/>
      <c r="W702" s="106"/>
      <c r="X702" s="106"/>
      <c r="Y702" s="106"/>
      <c r="Z702" s="106"/>
    </row>
    <row r="703" ht="12.75" customHeight="1">
      <c r="A703" s="107"/>
      <c r="B703" s="106"/>
      <c r="C703" s="106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8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  <c r="Z703" s="106"/>
    </row>
    <row r="704" ht="12.75" customHeight="1">
      <c r="A704" s="107"/>
      <c r="B704" s="106"/>
      <c r="C704" s="106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8"/>
      <c r="O704" s="106"/>
      <c r="P704" s="106"/>
      <c r="Q704" s="106"/>
      <c r="R704" s="106"/>
      <c r="S704" s="106"/>
      <c r="T704" s="106"/>
      <c r="U704" s="106"/>
      <c r="V704" s="106"/>
      <c r="W704" s="106"/>
      <c r="X704" s="106"/>
      <c r="Y704" s="106"/>
      <c r="Z704" s="106"/>
    </row>
    <row r="705" ht="12.75" customHeight="1">
      <c r="A705" s="107"/>
      <c r="B705" s="106"/>
      <c r="C705" s="106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8"/>
      <c r="O705" s="106"/>
      <c r="P705" s="106"/>
      <c r="Q705" s="106"/>
      <c r="R705" s="106"/>
      <c r="S705" s="106"/>
      <c r="T705" s="106"/>
      <c r="U705" s="106"/>
      <c r="V705" s="106"/>
      <c r="W705" s="106"/>
      <c r="X705" s="106"/>
      <c r="Y705" s="106"/>
      <c r="Z705" s="106"/>
    </row>
    <row r="706" ht="12.75" customHeight="1">
      <c r="A706" s="107"/>
      <c r="B706" s="106"/>
      <c r="C706" s="106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8"/>
      <c r="O706" s="106"/>
      <c r="P706" s="106"/>
      <c r="Q706" s="106"/>
      <c r="R706" s="106"/>
      <c r="S706" s="106"/>
      <c r="T706" s="106"/>
      <c r="U706" s="106"/>
      <c r="V706" s="106"/>
      <c r="W706" s="106"/>
      <c r="X706" s="106"/>
      <c r="Y706" s="106"/>
      <c r="Z706" s="106"/>
    </row>
    <row r="707" ht="12.75" customHeight="1">
      <c r="A707" s="107"/>
      <c r="B707" s="106"/>
      <c r="C707" s="106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8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  <c r="Z707" s="106"/>
    </row>
    <row r="708" ht="12.75" customHeight="1">
      <c r="A708" s="107"/>
      <c r="B708" s="106"/>
      <c r="C708" s="106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8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  <c r="Z708" s="106"/>
    </row>
    <row r="709" ht="12.75" customHeight="1">
      <c r="A709" s="107"/>
      <c r="B709" s="106"/>
      <c r="C709" s="106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8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  <c r="Z709" s="106"/>
    </row>
    <row r="710" ht="12.75" customHeight="1">
      <c r="A710" s="107"/>
      <c r="B710" s="106"/>
      <c r="C710" s="106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8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  <c r="Z710" s="106"/>
    </row>
    <row r="711" ht="12.75" customHeight="1">
      <c r="A711" s="107"/>
      <c r="B711" s="106"/>
      <c r="C711" s="106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8"/>
      <c r="O711" s="106"/>
      <c r="P711" s="106"/>
      <c r="Q711" s="106"/>
      <c r="R711" s="106"/>
      <c r="S711" s="106"/>
      <c r="T711" s="106"/>
      <c r="U711" s="106"/>
      <c r="V711" s="106"/>
      <c r="W711" s="106"/>
      <c r="X711" s="106"/>
      <c r="Y711" s="106"/>
      <c r="Z711" s="106"/>
    </row>
    <row r="712" ht="12.75" customHeight="1">
      <c r="A712" s="107"/>
      <c r="B712" s="106"/>
      <c r="C712" s="106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8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  <c r="Z712" s="106"/>
    </row>
    <row r="713" ht="12.75" customHeight="1">
      <c r="A713" s="107"/>
      <c r="B713" s="106"/>
      <c r="C713" s="106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8"/>
      <c r="O713" s="106"/>
      <c r="P713" s="106"/>
      <c r="Q713" s="106"/>
      <c r="R713" s="106"/>
      <c r="S713" s="106"/>
      <c r="T713" s="106"/>
      <c r="U713" s="106"/>
      <c r="V713" s="106"/>
      <c r="W713" s="106"/>
      <c r="X713" s="106"/>
      <c r="Y713" s="106"/>
      <c r="Z713" s="106"/>
    </row>
    <row r="714" ht="12.75" customHeight="1">
      <c r="A714" s="107"/>
      <c r="B714" s="106"/>
      <c r="C714" s="106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8"/>
      <c r="O714" s="106"/>
      <c r="P714" s="106"/>
      <c r="Q714" s="106"/>
      <c r="R714" s="106"/>
      <c r="S714" s="106"/>
      <c r="T714" s="106"/>
      <c r="U714" s="106"/>
      <c r="V714" s="106"/>
      <c r="W714" s="106"/>
      <c r="X714" s="106"/>
      <c r="Y714" s="106"/>
      <c r="Z714" s="106"/>
    </row>
    <row r="715" ht="12.75" customHeight="1">
      <c r="A715" s="107"/>
      <c r="B715" s="106"/>
      <c r="C715" s="106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8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  <c r="Z715" s="106"/>
    </row>
    <row r="716" ht="12.75" customHeight="1">
      <c r="A716" s="107"/>
      <c r="B716" s="106"/>
      <c r="C716" s="106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8"/>
      <c r="O716" s="106"/>
      <c r="P716" s="106"/>
      <c r="Q716" s="106"/>
      <c r="R716" s="106"/>
      <c r="S716" s="106"/>
      <c r="T716" s="106"/>
      <c r="U716" s="106"/>
      <c r="V716" s="106"/>
      <c r="W716" s="106"/>
      <c r="X716" s="106"/>
      <c r="Y716" s="106"/>
      <c r="Z716" s="106"/>
    </row>
    <row r="717" ht="12.75" customHeight="1">
      <c r="A717" s="107"/>
      <c r="B717" s="106"/>
      <c r="C717" s="106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8"/>
      <c r="O717" s="106"/>
      <c r="P717" s="106"/>
      <c r="Q717" s="106"/>
      <c r="R717" s="106"/>
      <c r="S717" s="106"/>
      <c r="T717" s="106"/>
      <c r="U717" s="106"/>
      <c r="V717" s="106"/>
      <c r="W717" s="106"/>
      <c r="X717" s="106"/>
      <c r="Y717" s="106"/>
      <c r="Z717" s="106"/>
    </row>
    <row r="718" ht="12.75" customHeight="1">
      <c r="A718" s="107"/>
      <c r="B718" s="106"/>
      <c r="C718" s="106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8"/>
      <c r="O718" s="106"/>
      <c r="P718" s="106"/>
      <c r="Q718" s="106"/>
      <c r="R718" s="106"/>
      <c r="S718" s="106"/>
      <c r="T718" s="106"/>
      <c r="U718" s="106"/>
      <c r="V718" s="106"/>
      <c r="W718" s="106"/>
      <c r="X718" s="106"/>
      <c r="Y718" s="106"/>
      <c r="Z718" s="106"/>
    </row>
    <row r="719" ht="12.75" customHeight="1">
      <c r="A719" s="107"/>
      <c r="B719" s="106"/>
      <c r="C719" s="106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8"/>
      <c r="O719" s="106"/>
      <c r="P719" s="106"/>
      <c r="Q719" s="106"/>
      <c r="R719" s="106"/>
      <c r="S719" s="106"/>
      <c r="T719" s="106"/>
      <c r="U719" s="106"/>
      <c r="V719" s="106"/>
      <c r="W719" s="106"/>
      <c r="X719" s="106"/>
      <c r="Y719" s="106"/>
      <c r="Z719" s="106"/>
    </row>
    <row r="720" ht="12.75" customHeight="1">
      <c r="A720" s="107"/>
      <c r="B720" s="106"/>
      <c r="C720" s="106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8"/>
      <c r="O720" s="106"/>
      <c r="P720" s="106"/>
      <c r="Q720" s="106"/>
      <c r="R720" s="106"/>
      <c r="S720" s="106"/>
      <c r="T720" s="106"/>
      <c r="U720" s="106"/>
      <c r="V720" s="106"/>
      <c r="W720" s="106"/>
      <c r="X720" s="106"/>
      <c r="Y720" s="106"/>
      <c r="Z720" s="106"/>
    </row>
    <row r="721" ht="12.75" customHeight="1">
      <c r="A721" s="107"/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8"/>
      <c r="O721" s="106"/>
      <c r="P721" s="106"/>
      <c r="Q721" s="106"/>
      <c r="R721" s="106"/>
      <c r="S721" s="106"/>
      <c r="T721" s="106"/>
      <c r="U721" s="106"/>
      <c r="V721" s="106"/>
      <c r="W721" s="106"/>
      <c r="X721" s="106"/>
      <c r="Y721" s="106"/>
      <c r="Z721" s="106"/>
    </row>
    <row r="722" ht="12.75" customHeight="1">
      <c r="A722" s="107"/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8"/>
      <c r="O722" s="106"/>
      <c r="P722" s="106"/>
      <c r="Q722" s="106"/>
      <c r="R722" s="106"/>
      <c r="S722" s="106"/>
      <c r="T722" s="106"/>
      <c r="U722" s="106"/>
      <c r="V722" s="106"/>
      <c r="W722" s="106"/>
      <c r="X722" s="106"/>
      <c r="Y722" s="106"/>
      <c r="Z722" s="106"/>
    </row>
    <row r="723" ht="12.75" customHeight="1">
      <c r="A723" s="107"/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8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  <c r="Z723" s="106"/>
    </row>
    <row r="724" ht="12.75" customHeight="1">
      <c r="A724" s="107"/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8"/>
      <c r="O724" s="106"/>
      <c r="P724" s="106"/>
      <c r="Q724" s="106"/>
      <c r="R724" s="106"/>
      <c r="S724" s="106"/>
      <c r="T724" s="106"/>
      <c r="U724" s="106"/>
      <c r="V724" s="106"/>
      <c r="W724" s="106"/>
      <c r="X724" s="106"/>
      <c r="Y724" s="106"/>
      <c r="Z724" s="106"/>
    </row>
    <row r="725" ht="12.75" customHeight="1">
      <c r="A725" s="107"/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8"/>
      <c r="O725" s="106"/>
      <c r="P725" s="106"/>
      <c r="Q725" s="106"/>
      <c r="R725" s="106"/>
      <c r="S725" s="106"/>
      <c r="T725" s="106"/>
      <c r="U725" s="106"/>
      <c r="V725" s="106"/>
      <c r="W725" s="106"/>
      <c r="X725" s="106"/>
      <c r="Y725" s="106"/>
      <c r="Z725" s="106"/>
    </row>
    <row r="726" ht="12.75" customHeight="1">
      <c r="A726" s="107"/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8"/>
      <c r="O726" s="106"/>
      <c r="P726" s="106"/>
      <c r="Q726" s="106"/>
      <c r="R726" s="106"/>
      <c r="S726" s="106"/>
      <c r="T726" s="106"/>
      <c r="U726" s="106"/>
      <c r="V726" s="106"/>
      <c r="W726" s="106"/>
      <c r="X726" s="106"/>
      <c r="Y726" s="106"/>
      <c r="Z726" s="106"/>
    </row>
    <row r="727" ht="12.75" customHeight="1">
      <c r="A727" s="107"/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8"/>
      <c r="O727" s="106"/>
      <c r="P727" s="106"/>
      <c r="Q727" s="106"/>
      <c r="R727" s="106"/>
      <c r="S727" s="106"/>
      <c r="T727" s="106"/>
      <c r="U727" s="106"/>
      <c r="V727" s="106"/>
      <c r="W727" s="106"/>
      <c r="X727" s="106"/>
      <c r="Y727" s="106"/>
      <c r="Z727" s="106"/>
    </row>
    <row r="728" ht="12.75" customHeight="1">
      <c r="A728" s="107"/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8"/>
      <c r="O728" s="106"/>
      <c r="P728" s="106"/>
      <c r="Q728" s="106"/>
      <c r="R728" s="106"/>
      <c r="S728" s="106"/>
      <c r="T728" s="106"/>
      <c r="U728" s="106"/>
      <c r="V728" s="106"/>
      <c r="W728" s="106"/>
      <c r="X728" s="106"/>
      <c r="Y728" s="106"/>
      <c r="Z728" s="106"/>
    </row>
    <row r="729" ht="12.75" customHeight="1">
      <c r="A729" s="107"/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8"/>
      <c r="O729" s="106"/>
      <c r="P729" s="106"/>
      <c r="Q729" s="106"/>
      <c r="R729" s="106"/>
      <c r="S729" s="106"/>
      <c r="T729" s="106"/>
      <c r="U729" s="106"/>
      <c r="V729" s="106"/>
      <c r="W729" s="106"/>
      <c r="X729" s="106"/>
      <c r="Y729" s="106"/>
      <c r="Z729" s="106"/>
    </row>
    <row r="730" ht="12.75" customHeight="1">
      <c r="A730" s="107"/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8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  <c r="Z730" s="106"/>
    </row>
    <row r="731" ht="12.75" customHeight="1">
      <c r="A731" s="107"/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8"/>
      <c r="O731" s="106"/>
      <c r="P731" s="106"/>
      <c r="Q731" s="106"/>
      <c r="R731" s="106"/>
      <c r="S731" s="106"/>
      <c r="T731" s="106"/>
      <c r="U731" s="106"/>
      <c r="V731" s="106"/>
      <c r="W731" s="106"/>
      <c r="X731" s="106"/>
      <c r="Y731" s="106"/>
      <c r="Z731" s="106"/>
    </row>
    <row r="732" ht="12.75" customHeight="1">
      <c r="A732" s="107"/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8"/>
      <c r="O732" s="106"/>
      <c r="P732" s="106"/>
      <c r="Q732" s="106"/>
      <c r="R732" s="106"/>
      <c r="S732" s="106"/>
      <c r="T732" s="106"/>
      <c r="U732" s="106"/>
      <c r="V732" s="106"/>
      <c r="W732" s="106"/>
      <c r="X732" s="106"/>
      <c r="Y732" s="106"/>
      <c r="Z732" s="106"/>
    </row>
    <row r="733" ht="12.75" customHeight="1">
      <c r="A733" s="107"/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8"/>
      <c r="O733" s="106"/>
      <c r="P733" s="106"/>
      <c r="Q733" s="106"/>
      <c r="R733" s="106"/>
      <c r="S733" s="106"/>
      <c r="T733" s="106"/>
      <c r="U733" s="106"/>
      <c r="V733" s="106"/>
      <c r="W733" s="106"/>
      <c r="X733" s="106"/>
      <c r="Y733" s="106"/>
      <c r="Z733" s="106"/>
    </row>
    <row r="734" ht="12.75" customHeight="1">
      <c r="A734" s="107"/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8"/>
      <c r="O734" s="106"/>
      <c r="P734" s="106"/>
      <c r="Q734" s="106"/>
      <c r="R734" s="106"/>
      <c r="S734" s="106"/>
      <c r="T734" s="106"/>
      <c r="U734" s="106"/>
      <c r="V734" s="106"/>
      <c r="W734" s="106"/>
      <c r="X734" s="106"/>
      <c r="Y734" s="106"/>
      <c r="Z734" s="106"/>
    </row>
    <row r="735" ht="12.75" customHeight="1">
      <c r="A735" s="107"/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8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  <c r="Z735" s="106"/>
    </row>
    <row r="736" ht="12.75" customHeight="1">
      <c r="A736" s="107"/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8"/>
      <c r="O736" s="106"/>
      <c r="P736" s="106"/>
      <c r="Q736" s="106"/>
      <c r="R736" s="106"/>
      <c r="S736" s="106"/>
      <c r="T736" s="106"/>
      <c r="U736" s="106"/>
      <c r="V736" s="106"/>
      <c r="W736" s="106"/>
      <c r="X736" s="106"/>
      <c r="Y736" s="106"/>
      <c r="Z736" s="106"/>
    </row>
    <row r="737" ht="12.75" customHeight="1">
      <c r="A737" s="107"/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8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  <c r="Z737" s="106"/>
    </row>
    <row r="738" ht="12.75" customHeight="1">
      <c r="A738" s="107"/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8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  <c r="Z738" s="106"/>
    </row>
    <row r="739" ht="12.75" customHeight="1">
      <c r="A739" s="107"/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8"/>
      <c r="O739" s="106"/>
      <c r="P739" s="106"/>
      <c r="Q739" s="106"/>
      <c r="R739" s="106"/>
      <c r="S739" s="106"/>
      <c r="T739" s="106"/>
      <c r="U739" s="106"/>
      <c r="V739" s="106"/>
      <c r="W739" s="106"/>
      <c r="X739" s="106"/>
      <c r="Y739" s="106"/>
      <c r="Z739" s="106"/>
    </row>
    <row r="740" ht="12.75" customHeight="1">
      <c r="A740" s="107"/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8"/>
      <c r="O740" s="106"/>
      <c r="P740" s="106"/>
      <c r="Q740" s="106"/>
      <c r="R740" s="106"/>
      <c r="S740" s="106"/>
      <c r="T740" s="106"/>
      <c r="U740" s="106"/>
      <c r="V740" s="106"/>
      <c r="W740" s="106"/>
      <c r="X740" s="106"/>
      <c r="Y740" s="106"/>
      <c r="Z740" s="106"/>
    </row>
    <row r="741" ht="12.75" customHeight="1">
      <c r="A741" s="107"/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8"/>
      <c r="O741" s="106"/>
      <c r="P741" s="106"/>
      <c r="Q741" s="106"/>
      <c r="R741" s="106"/>
      <c r="S741" s="106"/>
      <c r="T741" s="106"/>
      <c r="U741" s="106"/>
      <c r="V741" s="106"/>
      <c r="W741" s="106"/>
      <c r="X741" s="106"/>
      <c r="Y741" s="106"/>
      <c r="Z741" s="106"/>
    </row>
    <row r="742" ht="12.75" customHeight="1">
      <c r="A742" s="107"/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8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  <c r="Z742" s="106"/>
    </row>
    <row r="743" ht="12.75" customHeight="1">
      <c r="A743" s="107"/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8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  <c r="Z743" s="106"/>
    </row>
    <row r="744" ht="12.75" customHeight="1">
      <c r="A744" s="107"/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8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  <c r="Z744" s="106"/>
    </row>
    <row r="745" ht="12.75" customHeight="1">
      <c r="A745" s="107"/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8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  <c r="Z745" s="106"/>
    </row>
    <row r="746" ht="12.75" customHeight="1">
      <c r="A746" s="107"/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8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  <c r="Z746" s="106"/>
    </row>
    <row r="747" ht="12.75" customHeight="1">
      <c r="A747" s="107"/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8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  <c r="Z747" s="106"/>
    </row>
    <row r="748" ht="12.75" customHeight="1">
      <c r="A748" s="107"/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8"/>
      <c r="O748" s="106"/>
      <c r="P748" s="106"/>
      <c r="Q748" s="106"/>
      <c r="R748" s="106"/>
      <c r="S748" s="106"/>
      <c r="T748" s="106"/>
      <c r="U748" s="106"/>
      <c r="V748" s="106"/>
      <c r="W748" s="106"/>
      <c r="X748" s="106"/>
      <c r="Y748" s="106"/>
      <c r="Z748" s="106"/>
    </row>
    <row r="749" ht="12.75" customHeight="1">
      <c r="A749" s="107"/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8"/>
      <c r="O749" s="106"/>
      <c r="P749" s="106"/>
      <c r="Q749" s="106"/>
      <c r="R749" s="106"/>
      <c r="S749" s="106"/>
      <c r="T749" s="106"/>
      <c r="U749" s="106"/>
      <c r="V749" s="106"/>
      <c r="W749" s="106"/>
      <c r="X749" s="106"/>
      <c r="Y749" s="106"/>
      <c r="Z749" s="106"/>
    </row>
    <row r="750" ht="12.75" customHeight="1">
      <c r="A750" s="107"/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8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  <c r="Z750" s="106"/>
    </row>
    <row r="751" ht="12.75" customHeight="1">
      <c r="A751" s="107"/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8"/>
      <c r="O751" s="106"/>
      <c r="P751" s="106"/>
      <c r="Q751" s="106"/>
      <c r="R751" s="106"/>
      <c r="S751" s="106"/>
      <c r="T751" s="106"/>
      <c r="U751" s="106"/>
      <c r="V751" s="106"/>
      <c r="W751" s="106"/>
      <c r="X751" s="106"/>
      <c r="Y751" s="106"/>
      <c r="Z751" s="106"/>
    </row>
    <row r="752" ht="12.75" customHeight="1">
      <c r="A752" s="107"/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8"/>
      <c r="O752" s="106"/>
      <c r="P752" s="106"/>
      <c r="Q752" s="106"/>
      <c r="R752" s="106"/>
      <c r="S752" s="106"/>
      <c r="T752" s="106"/>
      <c r="U752" s="106"/>
      <c r="V752" s="106"/>
      <c r="W752" s="106"/>
      <c r="X752" s="106"/>
      <c r="Y752" s="106"/>
      <c r="Z752" s="106"/>
    </row>
    <row r="753" ht="12.75" customHeight="1">
      <c r="A753" s="107"/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8"/>
      <c r="O753" s="106"/>
      <c r="P753" s="106"/>
      <c r="Q753" s="106"/>
      <c r="R753" s="106"/>
      <c r="S753" s="106"/>
      <c r="T753" s="106"/>
      <c r="U753" s="106"/>
      <c r="V753" s="106"/>
      <c r="W753" s="106"/>
      <c r="X753" s="106"/>
      <c r="Y753" s="106"/>
      <c r="Z753" s="106"/>
    </row>
    <row r="754" ht="12.75" customHeight="1">
      <c r="A754" s="107"/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8"/>
      <c r="O754" s="106"/>
      <c r="P754" s="106"/>
      <c r="Q754" s="106"/>
      <c r="R754" s="106"/>
      <c r="S754" s="106"/>
      <c r="T754" s="106"/>
      <c r="U754" s="106"/>
      <c r="V754" s="106"/>
      <c r="W754" s="106"/>
      <c r="X754" s="106"/>
      <c r="Y754" s="106"/>
      <c r="Z754" s="106"/>
    </row>
    <row r="755" ht="12.75" customHeight="1">
      <c r="A755" s="107"/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8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  <c r="Z755" s="106"/>
    </row>
    <row r="756" ht="12.75" customHeight="1">
      <c r="A756" s="107"/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8"/>
      <c r="O756" s="106"/>
      <c r="P756" s="106"/>
      <c r="Q756" s="106"/>
      <c r="R756" s="106"/>
      <c r="S756" s="106"/>
      <c r="T756" s="106"/>
      <c r="U756" s="106"/>
      <c r="V756" s="106"/>
      <c r="W756" s="106"/>
      <c r="X756" s="106"/>
      <c r="Y756" s="106"/>
      <c r="Z756" s="106"/>
    </row>
    <row r="757" ht="12.75" customHeight="1">
      <c r="A757" s="107"/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8"/>
      <c r="O757" s="106"/>
      <c r="P757" s="106"/>
      <c r="Q757" s="106"/>
      <c r="R757" s="106"/>
      <c r="S757" s="106"/>
      <c r="T757" s="106"/>
      <c r="U757" s="106"/>
      <c r="V757" s="106"/>
      <c r="W757" s="106"/>
      <c r="X757" s="106"/>
      <c r="Y757" s="106"/>
      <c r="Z757" s="106"/>
    </row>
    <row r="758" ht="12.75" customHeight="1">
      <c r="A758" s="107"/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8"/>
      <c r="O758" s="106"/>
      <c r="P758" s="106"/>
      <c r="Q758" s="106"/>
      <c r="R758" s="106"/>
      <c r="S758" s="106"/>
      <c r="T758" s="106"/>
      <c r="U758" s="106"/>
      <c r="V758" s="106"/>
      <c r="W758" s="106"/>
      <c r="X758" s="106"/>
      <c r="Y758" s="106"/>
      <c r="Z758" s="106"/>
    </row>
    <row r="759" ht="12.75" customHeight="1">
      <c r="A759" s="107"/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8"/>
      <c r="O759" s="106"/>
      <c r="P759" s="106"/>
      <c r="Q759" s="106"/>
      <c r="R759" s="106"/>
      <c r="S759" s="106"/>
      <c r="T759" s="106"/>
      <c r="U759" s="106"/>
      <c r="V759" s="106"/>
      <c r="W759" s="106"/>
      <c r="X759" s="106"/>
      <c r="Y759" s="106"/>
      <c r="Z759" s="106"/>
    </row>
    <row r="760" ht="12.75" customHeight="1">
      <c r="A760" s="107"/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8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  <c r="Z760" s="106"/>
    </row>
    <row r="761" ht="12.75" customHeight="1">
      <c r="A761" s="107"/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8"/>
      <c r="O761" s="106"/>
      <c r="P761" s="106"/>
      <c r="Q761" s="106"/>
      <c r="R761" s="106"/>
      <c r="S761" s="106"/>
      <c r="T761" s="106"/>
      <c r="U761" s="106"/>
      <c r="V761" s="106"/>
      <c r="W761" s="106"/>
      <c r="X761" s="106"/>
      <c r="Y761" s="106"/>
      <c r="Z761" s="106"/>
    </row>
    <row r="762" ht="12.75" customHeight="1">
      <c r="A762" s="107"/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8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  <c r="Z762" s="106"/>
    </row>
    <row r="763" ht="12.75" customHeight="1">
      <c r="A763" s="107"/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8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  <c r="Z763" s="106"/>
    </row>
    <row r="764" ht="12.75" customHeight="1">
      <c r="A764" s="107"/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8"/>
      <c r="O764" s="106"/>
      <c r="P764" s="106"/>
      <c r="Q764" s="106"/>
      <c r="R764" s="106"/>
      <c r="S764" s="106"/>
      <c r="T764" s="106"/>
      <c r="U764" s="106"/>
      <c r="V764" s="106"/>
      <c r="W764" s="106"/>
      <c r="X764" s="106"/>
      <c r="Y764" s="106"/>
      <c r="Z764" s="106"/>
    </row>
    <row r="765" ht="12.75" customHeight="1">
      <c r="A765" s="107"/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8"/>
      <c r="O765" s="106"/>
      <c r="P765" s="106"/>
      <c r="Q765" s="106"/>
      <c r="R765" s="106"/>
      <c r="S765" s="106"/>
      <c r="T765" s="106"/>
      <c r="U765" s="106"/>
      <c r="V765" s="106"/>
      <c r="W765" s="106"/>
      <c r="X765" s="106"/>
      <c r="Y765" s="106"/>
      <c r="Z765" s="106"/>
    </row>
    <row r="766" ht="12.75" customHeight="1">
      <c r="A766" s="107"/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8"/>
      <c r="O766" s="106"/>
      <c r="P766" s="106"/>
      <c r="Q766" s="106"/>
      <c r="R766" s="106"/>
      <c r="S766" s="106"/>
      <c r="T766" s="106"/>
      <c r="U766" s="106"/>
      <c r="V766" s="106"/>
      <c r="W766" s="106"/>
      <c r="X766" s="106"/>
      <c r="Y766" s="106"/>
      <c r="Z766" s="106"/>
    </row>
    <row r="767" ht="12.75" customHeight="1">
      <c r="A767" s="107"/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8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  <c r="Z767" s="106"/>
    </row>
    <row r="768" ht="12.75" customHeight="1">
      <c r="A768" s="107"/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8"/>
      <c r="O768" s="106"/>
      <c r="P768" s="106"/>
      <c r="Q768" s="106"/>
      <c r="R768" s="106"/>
      <c r="S768" s="106"/>
      <c r="T768" s="106"/>
      <c r="U768" s="106"/>
      <c r="V768" s="106"/>
      <c r="W768" s="106"/>
      <c r="X768" s="106"/>
      <c r="Y768" s="106"/>
      <c r="Z768" s="106"/>
    </row>
    <row r="769" ht="12.75" customHeight="1">
      <c r="A769" s="107"/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8"/>
      <c r="O769" s="106"/>
      <c r="P769" s="106"/>
      <c r="Q769" s="106"/>
      <c r="R769" s="106"/>
      <c r="S769" s="106"/>
      <c r="T769" s="106"/>
      <c r="U769" s="106"/>
      <c r="V769" s="106"/>
      <c r="W769" s="106"/>
      <c r="X769" s="106"/>
      <c r="Y769" s="106"/>
      <c r="Z769" s="106"/>
    </row>
    <row r="770" ht="12.75" customHeight="1">
      <c r="A770" s="107"/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8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  <c r="Z770" s="106"/>
    </row>
    <row r="771" ht="12.75" customHeight="1">
      <c r="A771" s="107"/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8"/>
      <c r="O771" s="106"/>
      <c r="P771" s="106"/>
      <c r="Q771" s="106"/>
      <c r="R771" s="106"/>
      <c r="S771" s="106"/>
      <c r="T771" s="106"/>
      <c r="U771" s="106"/>
      <c r="V771" s="106"/>
      <c r="W771" s="106"/>
      <c r="X771" s="106"/>
      <c r="Y771" s="106"/>
      <c r="Z771" s="106"/>
    </row>
    <row r="772" ht="12.75" customHeight="1">
      <c r="A772" s="107"/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8"/>
      <c r="O772" s="106"/>
      <c r="P772" s="106"/>
      <c r="Q772" s="106"/>
      <c r="R772" s="106"/>
      <c r="S772" s="106"/>
      <c r="T772" s="106"/>
      <c r="U772" s="106"/>
      <c r="V772" s="106"/>
      <c r="W772" s="106"/>
      <c r="X772" s="106"/>
      <c r="Y772" s="106"/>
      <c r="Z772" s="106"/>
    </row>
    <row r="773" ht="12.75" customHeight="1">
      <c r="A773" s="107"/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8"/>
      <c r="O773" s="106"/>
      <c r="P773" s="106"/>
      <c r="Q773" s="106"/>
      <c r="R773" s="106"/>
      <c r="S773" s="106"/>
      <c r="T773" s="106"/>
      <c r="U773" s="106"/>
      <c r="V773" s="106"/>
      <c r="W773" s="106"/>
      <c r="X773" s="106"/>
      <c r="Y773" s="106"/>
      <c r="Z773" s="106"/>
    </row>
    <row r="774" ht="12.75" customHeight="1">
      <c r="A774" s="107"/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8"/>
      <c r="O774" s="106"/>
      <c r="P774" s="106"/>
      <c r="Q774" s="106"/>
      <c r="R774" s="106"/>
      <c r="S774" s="106"/>
      <c r="T774" s="106"/>
      <c r="U774" s="106"/>
      <c r="V774" s="106"/>
      <c r="W774" s="106"/>
      <c r="X774" s="106"/>
      <c r="Y774" s="106"/>
      <c r="Z774" s="106"/>
    </row>
    <row r="775" ht="12.75" customHeight="1">
      <c r="A775" s="107"/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8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  <c r="Z775" s="106"/>
    </row>
    <row r="776" ht="12.75" customHeight="1">
      <c r="A776" s="107"/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8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  <c r="Z776" s="106"/>
    </row>
    <row r="777" ht="12.75" customHeight="1">
      <c r="A777" s="107"/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8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  <c r="Z777" s="106"/>
    </row>
    <row r="778" ht="12.75" customHeight="1">
      <c r="A778" s="107"/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8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  <c r="Z778" s="106"/>
    </row>
    <row r="779" ht="12.75" customHeight="1">
      <c r="A779" s="107"/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8"/>
      <c r="O779" s="106"/>
      <c r="P779" s="106"/>
      <c r="Q779" s="106"/>
      <c r="R779" s="106"/>
      <c r="S779" s="106"/>
      <c r="T779" s="106"/>
      <c r="U779" s="106"/>
      <c r="V779" s="106"/>
      <c r="W779" s="106"/>
      <c r="X779" s="106"/>
      <c r="Y779" s="106"/>
      <c r="Z779" s="106"/>
    </row>
    <row r="780" ht="12.75" customHeight="1">
      <c r="A780" s="107"/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8"/>
      <c r="O780" s="106"/>
      <c r="P780" s="106"/>
      <c r="Q780" s="106"/>
      <c r="R780" s="106"/>
      <c r="S780" s="106"/>
      <c r="T780" s="106"/>
      <c r="U780" s="106"/>
      <c r="V780" s="106"/>
      <c r="W780" s="106"/>
      <c r="X780" s="106"/>
      <c r="Y780" s="106"/>
      <c r="Z780" s="106"/>
    </row>
    <row r="781" ht="12.75" customHeight="1">
      <c r="A781" s="107"/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8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  <c r="Z781" s="106"/>
    </row>
    <row r="782" ht="12.75" customHeight="1">
      <c r="A782" s="107"/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8"/>
      <c r="O782" s="106"/>
      <c r="P782" s="106"/>
      <c r="Q782" s="106"/>
      <c r="R782" s="106"/>
      <c r="S782" s="106"/>
      <c r="T782" s="106"/>
      <c r="U782" s="106"/>
      <c r="V782" s="106"/>
      <c r="W782" s="106"/>
      <c r="X782" s="106"/>
      <c r="Y782" s="106"/>
      <c r="Z782" s="106"/>
    </row>
    <row r="783" ht="12.75" customHeight="1">
      <c r="A783" s="107"/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8"/>
      <c r="O783" s="106"/>
      <c r="P783" s="106"/>
      <c r="Q783" s="106"/>
      <c r="R783" s="106"/>
      <c r="S783" s="106"/>
      <c r="T783" s="106"/>
      <c r="U783" s="106"/>
      <c r="V783" s="106"/>
      <c r="W783" s="106"/>
      <c r="X783" s="106"/>
      <c r="Y783" s="106"/>
      <c r="Z783" s="106"/>
    </row>
    <row r="784" ht="12.75" customHeight="1">
      <c r="A784" s="107"/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8"/>
      <c r="O784" s="106"/>
      <c r="P784" s="106"/>
      <c r="Q784" s="106"/>
      <c r="R784" s="106"/>
      <c r="S784" s="106"/>
      <c r="T784" s="106"/>
      <c r="U784" s="106"/>
      <c r="V784" s="106"/>
      <c r="W784" s="106"/>
      <c r="X784" s="106"/>
      <c r="Y784" s="106"/>
      <c r="Z784" s="106"/>
    </row>
    <row r="785" ht="12.75" customHeight="1">
      <c r="A785" s="107"/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8"/>
      <c r="O785" s="106"/>
      <c r="P785" s="106"/>
      <c r="Q785" s="106"/>
      <c r="R785" s="106"/>
      <c r="S785" s="106"/>
      <c r="T785" s="106"/>
      <c r="U785" s="106"/>
      <c r="V785" s="106"/>
      <c r="W785" s="106"/>
      <c r="X785" s="106"/>
      <c r="Y785" s="106"/>
      <c r="Z785" s="106"/>
    </row>
    <row r="786" ht="12.75" customHeight="1">
      <c r="A786" s="107"/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8"/>
      <c r="O786" s="106"/>
      <c r="P786" s="106"/>
      <c r="Q786" s="106"/>
      <c r="R786" s="106"/>
      <c r="S786" s="106"/>
      <c r="T786" s="106"/>
      <c r="U786" s="106"/>
      <c r="V786" s="106"/>
      <c r="W786" s="106"/>
      <c r="X786" s="106"/>
      <c r="Y786" s="106"/>
      <c r="Z786" s="106"/>
    </row>
    <row r="787" ht="12.75" customHeight="1">
      <c r="A787" s="107"/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8"/>
      <c r="O787" s="106"/>
      <c r="P787" s="106"/>
      <c r="Q787" s="106"/>
      <c r="R787" s="106"/>
      <c r="S787" s="106"/>
      <c r="T787" s="106"/>
      <c r="U787" s="106"/>
      <c r="V787" s="106"/>
      <c r="W787" s="106"/>
      <c r="X787" s="106"/>
      <c r="Y787" s="106"/>
      <c r="Z787" s="106"/>
    </row>
    <row r="788" ht="12.75" customHeight="1">
      <c r="A788" s="107"/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8"/>
      <c r="O788" s="106"/>
      <c r="P788" s="106"/>
      <c r="Q788" s="106"/>
      <c r="R788" s="106"/>
      <c r="S788" s="106"/>
      <c r="T788" s="106"/>
      <c r="U788" s="106"/>
      <c r="V788" s="106"/>
      <c r="W788" s="106"/>
      <c r="X788" s="106"/>
      <c r="Y788" s="106"/>
      <c r="Z788" s="106"/>
    </row>
    <row r="789" ht="12.75" customHeight="1">
      <c r="A789" s="107"/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8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  <c r="Z789" s="106"/>
    </row>
    <row r="790" ht="12.75" customHeight="1">
      <c r="A790" s="107"/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8"/>
      <c r="O790" s="106"/>
      <c r="P790" s="106"/>
      <c r="Q790" s="106"/>
      <c r="R790" s="106"/>
      <c r="S790" s="106"/>
      <c r="T790" s="106"/>
      <c r="U790" s="106"/>
      <c r="V790" s="106"/>
      <c r="W790" s="106"/>
      <c r="X790" s="106"/>
      <c r="Y790" s="106"/>
      <c r="Z790" s="106"/>
    </row>
    <row r="791" ht="12.75" customHeight="1">
      <c r="A791" s="107"/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8"/>
      <c r="O791" s="106"/>
      <c r="P791" s="106"/>
      <c r="Q791" s="106"/>
      <c r="R791" s="106"/>
      <c r="S791" s="106"/>
      <c r="T791" s="106"/>
      <c r="U791" s="106"/>
      <c r="V791" s="106"/>
      <c r="W791" s="106"/>
      <c r="X791" s="106"/>
      <c r="Y791" s="106"/>
      <c r="Z791" s="106"/>
    </row>
    <row r="792" ht="12.75" customHeight="1">
      <c r="A792" s="107"/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8"/>
      <c r="O792" s="106"/>
      <c r="P792" s="106"/>
      <c r="Q792" s="106"/>
      <c r="R792" s="106"/>
      <c r="S792" s="106"/>
      <c r="T792" s="106"/>
      <c r="U792" s="106"/>
      <c r="V792" s="106"/>
      <c r="W792" s="106"/>
      <c r="X792" s="106"/>
      <c r="Y792" s="106"/>
      <c r="Z792" s="106"/>
    </row>
    <row r="793" ht="12.75" customHeight="1">
      <c r="A793" s="107"/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8"/>
      <c r="O793" s="106"/>
      <c r="P793" s="106"/>
      <c r="Q793" s="106"/>
      <c r="R793" s="106"/>
      <c r="S793" s="106"/>
      <c r="T793" s="106"/>
      <c r="U793" s="106"/>
      <c r="V793" s="106"/>
      <c r="W793" s="106"/>
      <c r="X793" s="106"/>
      <c r="Y793" s="106"/>
      <c r="Z793" s="106"/>
    </row>
    <row r="794" ht="12.75" customHeight="1">
      <c r="A794" s="107"/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8"/>
      <c r="O794" s="106"/>
      <c r="P794" s="106"/>
      <c r="Q794" s="106"/>
      <c r="R794" s="106"/>
      <c r="S794" s="106"/>
      <c r="T794" s="106"/>
      <c r="U794" s="106"/>
      <c r="V794" s="106"/>
      <c r="W794" s="106"/>
      <c r="X794" s="106"/>
      <c r="Y794" s="106"/>
      <c r="Z794" s="106"/>
    </row>
    <row r="795" ht="12.75" customHeight="1">
      <c r="A795" s="107"/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8"/>
      <c r="O795" s="106"/>
      <c r="P795" s="106"/>
      <c r="Q795" s="106"/>
      <c r="R795" s="106"/>
      <c r="S795" s="106"/>
      <c r="T795" s="106"/>
      <c r="U795" s="106"/>
      <c r="V795" s="106"/>
      <c r="W795" s="106"/>
      <c r="X795" s="106"/>
      <c r="Y795" s="106"/>
      <c r="Z795" s="106"/>
    </row>
    <row r="796" ht="12.75" customHeight="1">
      <c r="A796" s="107"/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8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  <c r="Z796" s="106"/>
    </row>
    <row r="797" ht="12.75" customHeight="1">
      <c r="A797" s="107"/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8"/>
      <c r="O797" s="106"/>
      <c r="P797" s="106"/>
      <c r="Q797" s="106"/>
      <c r="R797" s="106"/>
      <c r="S797" s="106"/>
      <c r="T797" s="106"/>
      <c r="U797" s="106"/>
      <c r="V797" s="106"/>
      <c r="W797" s="106"/>
      <c r="X797" s="106"/>
      <c r="Y797" s="106"/>
      <c r="Z797" s="106"/>
    </row>
    <row r="798" ht="12.75" customHeight="1">
      <c r="A798" s="107"/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8"/>
      <c r="O798" s="106"/>
      <c r="P798" s="106"/>
      <c r="Q798" s="106"/>
      <c r="R798" s="106"/>
      <c r="S798" s="106"/>
      <c r="T798" s="106"/>
      <c r="U798" s="106"/>
      <c r="V798" s="106"/>
      <c r="W798" s="106"/>
      <c r="X798" s="106"/>
      <c r="Y798" s="106"/>
      <c r="Z798" s="106"/>
    </row>
    <row r="799" ht="12.75" customHeight="1">
      <c r="A799" s="107"/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8"/>
      <c r="O799" s="106"/>
      <c r="P799" s="106"/>
      <c r="Q799" s="106"/>
      <c r="R799" s="106"/>
      <c r="S799" s="106"/>
      <c r="T799" s="106"/>
      <c r="U799" s="106"/>
      <c r="V799" s="106"/>
      <c r="W799" s="106"/>
      <c r="X799" s="106"/>
      <c r="Y799" s="106"/>
      <c r="Z799" s="106"/>
    </row>
    <row r="800" ht="12.75" customHeight="1">
      <c r="A800" s="107"/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8"/>
      <c r="O800" s="106"/>
      <c r="P800" s="106"/>
      <c r="Q800" s="106"/>
      <c r="R800" s="106"/>
      <c r="S800" s="106"/>
      <c r="T800" s="106"/>
      <c r="U800" s="106"/>
      <c r="V800" s="106"/>
      <c r="W800" s="106"/>
      <c r="X800" s="106"/>
      <c r="Y800" s="106"/>
      <c r="Z800" s="106"/>
    </row>
    <row r="801" ht="12.75" customHeight="1">
      <c r="A801" s="107"/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8"/>
      <c r="O801" s="106"/>
      <c r="P801" s="106"/>
      <c r="Q801" s="106"/>
      <c r="R801" s="106"/>
      <c r="S801" s="106"/>
      <c r="T801" s="106"/>
      <c r="U801" s="106"/>
      <c r="V801" s="106"/>
      <c r="W801" s="106"/>
      <c r="X801" s="106"/>
      <c r="Y801" s="106"/>
      <c r="Z801" s="106"/>
    </row>
    <row r="802" ht="12.75" customHeight="1">
      <c r="A802" s="107"/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8"/>
      <c r="O802" s="106"/>
      <c r="P802" s="106"/>
      <c r="Q802" s="106"/>
      <c r="R802" s="106"/>
      <c r="S802" s="106"/>
      <c r="T802" s="106"/>
      <c r="U802" s="106"/>
      <c r="V802" s="106"/>
      <c r="W802" s="106"/>
      <c r="X802" s="106"/>
      <c r="Y802" s="106"/>
      <c r="Z802" s="106"/>
    </row>
    <row r="803" ht="12.75" customHeight="1">
      <c r="A803" s="107"/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8"/>
      <c r="O803" s="106"/>
      <c r="P803" s="106"/>
      <c r="Q803" s="106"/>
      <c r="R803" s="106"/>
      <c r="S803" s="106"/>
      <c r="T803" s="106"/>
      <c r="U803" s="106"/>
      <c r="V803" s="106"/>
      <c r="W803" s="106"/>
      <c r="X803" s="106"/>
      <c r="Y803" s="106"/>
      <c r="Z803" s="106"/>
    </row>
    <row r="804" ht="12.75" customHeight="1">
      <c r="A804" s="107"/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8"/>
      <c r="O804" s="106"/>
      <c r="P804" s="106"/>
      <c r="Q804" s="106"/>
      <c r="R804" s="106"/>
      <c r="S804" s="106"/>
      <c r="T804" s="106"/>
      <c r="U804" s="106"/>
      <c r="V804" s="106"/>
      <c r="W804" s="106"/>
      <c r="X804" s="106"/>
      <c r="Y804" s="106"/>
      <c r="Z804" s="106"/>
    </row>
    <row r="805" ht="12.75" customHeight="1">
      <c r="A805" s="107"/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8"/>
      <c r="O805" s="106"/>
      <c r="P805" s="106"/>
      <c r="Q805" s="106"/>
      <c r="R805" s="106"/>
      <c r="S805" s="106"/>
      <c r="T805" s="106"/>
      <c r="U805" s="106"/>
      <c r="V805" s="106"/>
      <c r="W805" s="106"/>
      <c r="X805" s="106"/>
      <c r="Y805" s="106"/>
      <c r="Z805" s="106"/>
    </row>
    <row r="806" ht="12.75" customHeight="1">
      <c r="A806" s="107"/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8"/>
      <c r="O806" s="106"/>
      <c r="P806" s="106"/>
      <c r="Q806" s="106"/>
      <c r="R806" s="106"/>
      <c r="S806" s="106"/>
      <c r="T806" s="106"/>
      <c r="U806" s="106"/>
      <c r="V806" s="106"/>
      <c r="W806" s="106"/>
      <c r="X806" s="106"/>
      <c r="Y806" s="106"/>
      <c r="Z806" s="106"/>
    </row>
    <row r="807" ht="12.75" customHeight="1">
      <c r="A807" s="107"/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8"/>
      <c r="O807" s="106"/>
      <c r="P807" s="106"/>
      <c r="Q807" s="106"/>
      <c r="R807" s="106"/>
      <c r="S807" s="106"/>
      <c r="T807" s="106"/>
      <c r="U807" s="106"/>
      <c r="V807" s="106"/>
      <c r="W807" s="106"/>
      <c r="X807" s="106"/>
      <c r="Y807" s="106"/>
      <c r="Z807" s="106"/>
    </row>
    <row r="808" ht="12.75" customHeight="1">
      <c r="A808" s="107"/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8"/>
      <c r="O808" s="106"/>
      <c r="P808" s="106"/>
      <c r="Q808" s="106"/>
      <c r="R808" s="106"/>
      <c r="S808" s="106"/>
      <c r="T808" s="106"/>
      <c r="U808" s="106"/>
      <c r="V808" s="106"/>
      <c r="W808" s="106"/>
      <c r="X808" s="106"/>
      <c r="Y808" s="106"/>
      <c r="Z808" s="106"/>
    </row>
    <row r="809" ht="12.75" customHeight="1">
      <c r="A809" s="107"/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8"/>
      <c r="O809" s="106"/>
      <c r="P809" s="106"/>
      <c r="Q809" s="106"/>
      <c r="R809" s="106"/>
      <c r="S809" s="106"/>
      <c r="T809" s="106"/>
      <c r="U809" s="106"/>
      <c r="V809" s="106"/>
      <c r="W809" s="106"/>
      <c r="X809" s="106"/>
      <c r="Y809" s="106"/>
      <c r="Z809" s="106"/>
    </row>
    <row r="810" ht="12.75" customHeight="1">
      <c r="A810" s="107"/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8"/>
      <c r="O810" s="106"/>
      <c r="P810" s="106"/>
      <c r="Q810" s="106"/>
      <c r="R810" s="106"/>
      <c r="S810" s="106"/>
      <c r="T810" s="106"/>
      <c r="U810" s="106"/>
      <c r="V810" s="106"/>
      <c r="W810" s="106"/>
      <c r="X810" s="106"/>
      <c r="Y810" s="106"/>
      <c r="Z810" s="106"/>
    </row>
    <row r="811" ht="12.75" customHeight="1">
      <c r="A811" s="107"/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8"/>
      <c r="O811" s="106"/>
      <c r="P811" s="106"/>
      <c r="Q811" s="106"/>
      <c r="R811" s="106"/>
      <c r="S811" s="106"/>
      <c r="T811" s="106"/>
      <c r="U811" s="106"/>
      <c r="V811" s="106"/>
      <c r="W811" s="106"/>
      <c r="X811" s="106"/>
      <c r="Y811" s="106"/>
      <c r="Z811" s="106"/>
    </row>
    <row r="812" ht="12.75" customHeight="1">
      <c r="A812" s="107"/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8"/>
      <c r="O812" s="106"/>
      <c r="P812" s="106"/>
      <c r="Q812" s="106"/>
      <c r="R812" s="106"/>
      <c r="S812" s="106"/>
      <c r="T812" s="106"/>
      <c r="U812" s="106"/>
      <c r="V812" s="106"/>
      <c r="W812" s="106"/>
      <c r="X812" s="106"/>
      <c r="Y812" s="106"/>
      <c r="Z812" s="106"/>
    </row>
    <row r="813" ht="12.75" customHeight="1">
      <c r="A813" s="107"/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8"/>
      <c r="O813" s="106"/>
      <c r="P813" s="106"/>
      <c r="Q813" s="106"/>
      <c r="R813" s="106"/>
      <c r="S813" s="106"/>
      <c r="T813" s="106"/>
      <c r="U813" s="106"/>
      <c r="V813" s="106"/>
      <c r="W813" s="106"/>
      <c r="X813" s="106"/>
      <c r="Y813" s="106"/>
      <c r="Z813" s="106"/>
    </row>
    <row r="814" ht="12.75" customHeight="1">
      <c r="A814" s="107"/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8"/>
      <c r="O814" s="106"/>
      <c r="P814" s="106"/>
      <c r="Q814" s="106"/>
      <c r="R814" s="106"/>
      <c r="S814" s="106"/>
      <c r="T814" s="106"/>
      <c r="U814" s="106"/>
      <c r="V814" s="106"/>
      <c r="W814" s="106"/>
      <c r="X814" s="106"/>
      <c r="Y814" s="106"/>
      <c r="Z814" s="106"/>
    </row>
    <row r="815" ht="12.75" customHeight="1">
      <c r="A815" s="107"/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8"/>
      <c r="O815" s="106"/>
      <c r="P815" s="106"/>
      <c r="Q815" s="106"/>
      <c r="R815" s="106"/>
      <c r="S815" s="106"/>
      <c r="T815" s="106"/>
      <c r="U815" s="106"/>
      <c r="V815" s="106"/>
      <c r="W815" s="106"/>
      <c r="X815" s="106"/>
      <c r="Y815" s="106"/>
      <c r="Z815" s="106"/>
    </row>
    <row r="816" ht="12.75" customHeight="1">
      <c r="A816" s="107"/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8"/>
      <c r="O816" s="106"/>
      <c r="P816" s="106"/>
      <c r="Q816" s="106"/>
      <c r="R816" s="106"/>
      <c r="S816" s="106"/>
      <c r="T816" s="106"/>
      <c r="U816" s="106"/>
      <c r="V816" s="106"/>
      <c r="W816" s="106"/>
      <c r="X816" s="106"/>
      <c r="Y816" s="106"/>
      <c r="Z816" s="106"/>
    </row>
    <row r="817" ht="12.75" customHeight="1">
      <c r="A817" s="107"/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8"/>
      <c r="O817" s="106"/>
      <c r="P817" s="106"/>
      <c r="Q817" s="106"/>
      <c r="R817" s="106"/>
      <c r="S817" s="106"/>
      <c r="T817" s="106"/>
      <c r="U817" s="106"/>
      <c r="V817" s="106"/>
      <c r="W817" s="106"/>
      <c r="X817" s="106"/>
      <c r="Y817" s="106"/>
      <c r="Z817" s="106"/>
    </row>
    <row r="818" ht="12.75" customHeight="1">
      <c r="A818" s="107"/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8"/>
      <c r="O818" s="106"/>
      <c r="P818" s="106"/>
      <c r="Q818" s="106"/>
      <c r="R818" s="106"/>
      <c r="S818" s="106"/>
      <c r="T818" s="106"/>
      <c r="U818" s="106"/>
      <c r="V818" s="106"/>
      <c r="W818" s="106"/>
      <c r="X818" s="106"/>
      <c r="Y818" s="106"/>
      <c r="Z818" s="106"/>
    </row>
    <row r="819" ht="12.75" customHeight="1">
      <c r="A819" s="107"/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8"/>
      <c r="O819" s="106"/>
      <c r="P819" s="106"/>
      <c r="Q819" s="106"/>
      <c r="R819" s="106"/>
      <c r="S819" s="106"/>
      <c r="T819" s="106"/>
      <c r="U819" s="106"/>
      <c r="V819" s="106"/>
      <c r="W819" s="106"/>
      <c r="X819" s="106"/>
      <c r="Y819" s="106"/>
      <c r="Z819" s="106"/>
    </row>
    <row r="820" ht="12.75" customHeight="1">
      <c r="A820" s="107"/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8"/>
      <c r="O820" s="106"/>
      <c r="P820" s="106"/>
      <c r="Q820" s="106"/>
      <c r="R820" s="106"/>
      <c r="S820" s="106"/>
      <c r="T820" s="106"/>
      <c r="U820" s="106"/>
      <c r="V820" s="106"/>
      <c r="W820" s="106"/>
      <c r="X820" s="106"/>
      <c r="Y820" s="106"/>
      <c r="Z820" s="106"/>
    </row>
    <row r="821" ht="12.75" customHeight="1">
      <c r="A821" s="107"/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8"/>
      <c r="O821" s="106"/>
      <c r="P821" s="106"/>
      <c r="Q821" s="106"/>
      <c r="R821" s="106"/>
      <c r="S821" s="106"/>
      <c r="T821" s="106"/>
      <c r="U821" s="106"/>
      <c r="V821" s="106"/>
      <c r="W821" s="106"/>
      <c r="X821" s="106"/>
      <c r="Y821" s="106"/>
      <c r="Z821" s="106"/>
    </row>
    <row r="822" ht="12.75" customHeight="1">
      <c r="A822" s="107"/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8"/>
      <c r="O822" s="106"/>
      <c r="P822" s="106"/>
      <c r="Q822" s="106"/>
      <c r="R822" s="106"/>
      <c r="S822" s="106"/>
      <c r="T822" s="106"/>
      <c r="U822" s="106"/>
      <c r="V822" s="106"/>
      <c r="W822" s="106"/>
      <c r="X822" s="106"/>
      <c r="Y822" s="106"/>
      <c r="Z822" s="106"/>
    </row>
    <row r="823" ht="12.75" customHeight="1">
      <c r="A823" s="107"/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8"/>
      <c r="O823" s="106"/>
      <c r="P823" s="106"/>
      <c r="Q823" s="106"/>
      <c r="R823" s="106"/>
      <c r="S823" s="106"/>
      <c r="T823" s="106"/>
      <c r="U823" s="106"/>
      <c r="V823" s="106"/>
      <c r="W823" s="106"/>
      <c r="X823" s="106"/>
      <c r="Y823" s="106"/>
      <c r="Z823" s="106"/>
    </row>
    <row r="824" ht="12.75" customHeight="1">
      <c r="A824" s="107"/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8"/>
      <c r="O824" s="106"/>
      <c r="P824" s="106"/>
      <c r="Q824" s="106"/>
      <c r="R824" s="106"/>
      <c r="S824" s="106"/>
      <c r="T824" s="106"/>
      <c r="U824" s="106"/>
      <c r="V824" s="106"/>
      <c r="W824" s="106"/>
      <c r="X824" s="106"/>
      <c r="Y824" s="106"/>
      <c r="Z824" s="106"/>
    </row>
    <row r="825" ht="12.75" customHeight="1">
      <c r="A825" s="107"/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8"/>
      <c r="O825" s="106"/>
      <c r="P825" s="106"/>
      <c r="Q825" s="106"/>
      <c r="R825" s="106"/>
      <c r="S825" s="106"/>
      <c r="T825" s="106"/>
      <c r="U825" s="106"/>
      <c r="V825" s="106"/>
      <c r="W825" s="106"/>
      <c r="X825" s="106"/>
      <c r="Y825" s="106"/>
      <c r="Z825" s="106"/>
    </row>
    <row r="826" ht="12.75" customHeight="1">
      <c r="A826" s="107"/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8"/>
      <c r="O826" s="106"/>
      <c r="P826" s="106"/>
      <c r="Q826" s="106"/>
      <c r="R826" s="106"/>
      <c r="S826" s="106"/>
      <c r="T826" s="106"/>
      <c r="U826" s="106"/>
      <c r="V826" s="106"/>
      <c r="W826" s="106"/>
      <c r="X826" s="106"/>
      <c r="Y826" s="106"/>
      <c r="Z826" s="106"/>
    </row>
    <row r="827" ht="12.75" customHeight="1">
      <c r="A827" s="107"/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8"/>
      <c r="O827" s="106"/>
      <c r="P827" s="106"/>
      <c r="Q827" s="106"/>
      <c r="R827" s="106"/>
      <c r="S827" s="106"/>
      <c r="T827" s="106"/>
      <c r="U827" s="106"/>
      <c r="V827" s="106"/>
      <c r="W827" s="106"/>
      <c r="X827" s="106"/>
      <c r="Y827" s="106"/>
      <c r="Z827" s="106"/>
    </row>
    <row r="828" ht="12.75" customHeight="1">
      <c r="A828" s="107"/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8"/>
      <c r="O828" s="106"/>
      <c r="P828" s="106"/>
      <c r="Q828" s="106"/>
      <c r="R828" s="106"/>
      <c r="S828" s="106"/>
      <c r="T828" s="106"/>
      <c r="U828" s="106"/>
      <c r="V828" s="106"/>
      <c r="W828" s="106"/>
      <c r="X828" s="106"/>
      <c r="Y828" s="106"/>
      <c r="Z828" s="106"/>
    </row>
    <row r="829" ht="12.75" customHeight="1">
      <c r="A829" s="107"/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8"/>
      <c r="O829" s="106"/>
      <c r="P829" s="106"/>
      <c r="Q829" s="106"/>
      <c r="R829" s="106"/>
      <c r="S829" s="106"/>
      <c r="T829" s="106"/>
      <c r="U829" s="106"/>
      <c r="V829" s="106"/>
      <c r="W829" s="106"/>
      <c r="X829" s="106"/>
      <c r="Y829" s="106"/>
      <c r="Z829" s="106"/>
    </row>
    <row r="830" ht="12.75" customHeight="1">
      <c r="A830" s="107"/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8"/>
      <c r="O830" s="106"/>
      <c r="P830" s="106"/>
      <c r="Q830" s="106"/>
      <c r="R830" s="106"/>
      <c r="S830" s="106"/>
      <c r="T830" s="106"/>
      <c r="U830" s="106"/>
      <c r="V830" s="106"/>
      <c r="W830" s="106"/>
      <c r="X830" s="106"/>
      <c r="Y830" s="106"/>
      <c r="Z830" s="106"/>
    </row>
    <row r="831" ht="12.75" customHeight="1">
      <c r="A831" s="107"/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8"/>
      <c r="O831" s="106"/>
      <c r="P831" s="106"/>
      <c r="Q831" s="106"/>
      <c r="R831" s="106"/>
      <c r="S831" s="106"/>
      <c r="T831" s="106"/>
      <c r="U831" s="106"/>
      <c r="V831" s="106"/>
      <c r="W831" s="106"/>
      <c r="X831" s="106"/>
      <c r="Y831" s="106"/>
      <c r="Z831" s="106"/>
    </row>
    <row r="832" ht="12.75" customHeight="1">
      <c r="A832" s="107"/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8"/>
      <c r="O832" s="106"/>
      <c r="P832" s="106"/>
      <c r="Q832" s="106"/>
      <c r="R832" s="106"/>
      <c r="S832" s="106"/>
      <c r="T832" s="106"/>
      <c r="U832" s="106"/>
      <c r="V832" s="106"/>
      <c r="W832" s="106"/>
      <c r="X832" s="106"/>
      <c r="Y832" s="106"/>
      <c r="Z832" s="106"/>
    </row>
    <row r="833" ht="12.75" customHeight="1">
      <c r="A833" s="107"/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8"/>
      <c r="O833" s="106"/>
      <c r="P833" s="106"/>
      <c r="Q833" s="106"/>
      <c r="R833" s="106"/>
      <c r="S833" s="106"/>
      <c r="T833" s="106"/>
      <c r="U833" s="106"/>
      <c r="V833" s="106"/>
      <c r="W833" s="106"/>
      <c r="X833" s="106"/>
      <c r="Y833" s="106"/>
      <c r="Z833" s="106"/>
    </row>
    <row r="834" ht="12.75" customHeight="1">
      <c r="A834" s="107"/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8"/>
      <c r="O834" s="106"/>
      <c r="P834" s="106"/>
      <c r="Q834" s="106"/>
      <c r="R834" s="106"/>
      <c r="S834" s="106"/>
      <c r="T834" s="106"/>
      <c r="U834" s="106"/>
      <c r="V834" s="106"/>
      <c r="W834" s="106"/>
      <c r="X834" s="106"/>
      <c r="Y834" s="106"/>
      <c r="Z834" s="106"/>
    </row>
    <row r="835" ht="12.75" customHeight="1">
      <c r="A835" s="107"/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8"/>
      <c r="O835" s="106"/>
      <c r="P835" s="106"/>
      <c r="Q835" s="106"/>
      <c r="R835" s="106"/>
      <c r="S835" s="106"/>
      <c r="T835" s="106"/>
      <c r="U835" s="106"/>
      <c r="V835" s="106"/>
      <c r="W835" s="106"/>
      <c r="X835" s="106"/>
      <c r="Y835" s="106"/>
      <c r="Z835" s="106"/>
    </row>
    <row r="836" ht="12.75" customHeight="1">
      <c r="A836" s="107"/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8"/>
      <c r="O836" s="106"/>
      <c r="P836" s="106"/>
      <c r="Q836" s="106"/>
      <c r="R836" s="106"/>
      <c r="S836" s="106"/>
      <c r="T836" s="106"/>
      <c r="U836" s="106"/>
      <c r="V836" s="106"/>
      <c r="W836" s="106"/>
      <c r="X836" s="106"/>
      <c r="Y836" s="106"/>
      <c r="Z836" s="106"/>
    </row>
    <row r="837" ht="12.75" customHeight="1">
      <c r="A837" s="107"/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8"/>
      <c r="O837" s="106"/>
      <c r="P837" s="106"/>
      <c r="Q837" s="106"/>
      <c r="R837" s="106"/>
      <c r="S837" s="106"/>
      <c r="T837" s="106"/>
      <c r="U837" s="106"/>
      <c r="V837" s="106"/>
      <c r="W837" s="106"/>
      <c r="X837" s="106"/>
      <c r="Y837" s="106"/>
      <c r="Z837" s="106"/>
    </row>
    <row r="838" ht="12.75" customHeight="1">
      <c r="A838" s="107"/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8"/>
      <c r="O838" s="106"/>
      <c r="P838" s="106"/>
      <c r="Q838" s="106"/>
      <c r="R838" s="106"/>
      <c r="S838" s="106"/>
      <c r="T838" s="106"/>
      <c r="U838" s="106"/>
      <c r="V838" s="106"/>
      <c r="W838" s="106"/>
      <c r="X838" s="106"/>
      <c r="Y838" s="106"/>
      <c r="Z838" s="106"/>
    </row>
    <row r="839" ht="12.75" customHeight="1">
      <c r="A839" s="107"/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8"/>
      <c r="O839" s="106"/>
      <c r="P839" s="106"/>
      <c r="Q839" s="106"/>
      <c r="R839" s="106"/>
      <c r="S839" s="106"/>
      <c r="T839" s="106"/>
      <c r="U839" s="106"/>
      <c r="V839" s="106"/>
      <c r="W839" s="106"/>
      <c r="X839" s="106"/>
      <c r="Y839" s="106"/>
      <c r="Z839" s="106"/>
    </row>
    <row r="840" ht="12.75" customHeight="1">
      <c r="A840" s="107"/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8"/>
      <c r="O840" s="106"/>
      <c r="P840" s="106"/>
      <c r="Q840" s="106"/>
      <c r="R840" s="106"/>
      <c r="S840" s="106"/>
      <c r="T840" s="106"/>
      <c r="U840" s="106"/>
      <c r="V840" s="106"/>
      <c r="W840" s="106"/>
      <c r="X840" s="106"/>
      <c r="Y840" s="106"/>
      <c r="Z840" s="106"/>
    </row>
    <row r="841" ht="12.75" customHeight="1">
      <c r="A841" s="107"/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8"/>
      <c r="O841" s="106"/>
      <c r="P841" s="106"/>
      <c r="Q841" s="106"/>
      <c r="R841" s="106"/>
      <c r="S841" s="106"/>
      <c r="T841" s="106"/>
      <c r="U841" s="106"/>
      <c r="V841" s="106"/>
      <c r="W841" s="106"/>
      <c r="X841" s="106"/>
      <c r="Y841" s="106"/>
      <c r="Z841" s="106"/>
    </row>
    <row r="842" ht="12.75" customHeight="1">
      <c r="A842" s="107"/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8"/>
      <c r="O842" s="106"/>
      <c r="P842" s="106"/>
      <c r="Q842" s="106"/>
      <c r="R842" s="106"/>
      <c r="S842" s="106"/>
      <c r="T842" s="106"/>
      <c r="U842" s="106"/>
      <c r="V842" s="106"/>
      <c r="W842" s="106"/>
      <c r="X842" s="106"/>
      <c r="Y842" s="106"/>
      <c r="Z842" s="106"/>
    </row>
    <row r="843" ht="12.75" customHeight="1">
      <c r="A843" s="107"/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8"/>
      <c r="O843" s="106"/>
      <c r="P843" s="106"/>
      <c r="Q843" s="106"/>
      <c r="R843" s="106"/>
      <c r="S843" s="106"/>
      <c r="T843" s="106"/>
      <c r="U843" s="106"/>
      <c r="V843" s="106"/>
      <c r="W843" s="106"/>
      <c r="X843" s="106"/>
      <c r="Y843" s="106"/>
      <c r="Z843" s="106"/>
    </row>
    <row r="844" ht="12.75" customHeight="1">
      <c r="A844" s="107"/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8"/>
      <c r="O844" s="106"/>
      <c r="P844" s="106"/>
      <c r="Q844" s="106"/>
      <c r="R844" s="106"/>
      <c r="S844" s="106"/>
      <c r="T844" s="106"/>
      <c r="U844" s="106"/>
      <c r="V844" s="106"/>
      <c r="W844" s="106"/>
      <c r="X844" s="106"/>
      <c r="Y844" s="106"/>
      <c r="Z844" s="106"/>
    </row>
    <row r="845" ht="12.75" customHeight="1">
      <c r="A845" s="107"/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8"/>
      <c r="O845" s="106"/>
      <c r="P845" s="106"/>
      <c r="Q845" s="106"/>
      <c r="R845" s="106"/>
      <c r="S845" s="106"/>
      <c r="T845" s="106"/>
      <c r="U845" s="106"/>
      <c r="V845" s="106"/>
      <c r="W845" s="106"/>
      <c r="X845" s="106"/>
      <c r="Y845" s="106"/>
      <c r="Z845" s="106"/>
    </row>
    <row r="846" ht="12.75" customHeight="1">
      <c r="A846" s="107"/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8"/>
      <c r="O846" s="106"/>
      <c r="P846" s="106"/>
      <c r="Q846" s="106"/>
      <c r="R846" s="106"/>
      <c r="S846" s="106"/>
      <c r="T846" s="106"/>
      <c r="U846" s="106"/>
      <c r="V846" s="106"/>
      <c r="W846" s="106"/>
      <c r="X846" s="106"/>
      <c r="Y846" s="106"/>
      <c r="Z846" s="106"/>
    </row>
    <row r="847" ht="12.75" customHeight="1">
      <c r="A847" s="107"/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8"/>
      <c r="O847" s="106"/>
      <c r="P847" s="106"/>
      <c r="Q847" s="106"/>
      <c r="R847" s="106"/>
      <c r="S847" s="106"/>
      <c r="T847" s="106"/>
      <c r="U847" s="106"/>
      <c r="V847" s="106"/>
      <c r="W847" s="106"/>
      <c r="X847" s="106"/>
      <c r="Y847" s="106"/>
      <c r="Z847" s="106"/>
    </row>
    <row r="848" ht="12.75" customHeight="1">
      <c r="A848" s="107"/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8"/>
      <c r="O848" s="106"/>
      <c r="P848" s="106"/>
      <c r="Q848" s="106"/>
      <c r="R848" s="106"/>
      <c r="S848" s="106"/>
      <c r="T848" s="106"/>
      <c r="U848" s="106"/>
      <c r="V848" s="106"/>
      <c r="W848" s="106"/>
      <c r="X848" s="106"/>
      <c r="Y848" s="106"/>
      <c r="Z848" s="106"/>
    </row>
    <row r="849" ht="12.75" customHeight="1">
      <c r="A849" s="107"/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8"/>
      <c r="O849" s="106"/>
      <c r="P849" s="106"/>
      <c r="Q849" s="106"/>
      <c r="R849" s="106"/>
      <c r="S849" s="106"/>
      <c r="T849" s="106"/>
      <c r="U849" s="106"/>
      <c r="V849" s="106"/>
      <c r="W849" s="106"/>
      <c r="X849" s="106"/>
      <c r="Y849" s="106"/>
      <c r="Z849" s="106"/>
    </row>
    <row r="850" ht="12.75" customHeight="1">
      <c r="A850" s="107"/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8"/>
      <c r="O850" s="106"/>
      <c r="P850" s="106"/>
      <c r="Q850" s="106"/>
      <c r="R850" s="106"/>
      <c r="S850" s="106"/>
      <c r="T850" s="106"/>
      <c r="U850" s="106"/>
      <c r="V850" s="106"/>
      <c r="W850" s="106"/>
      <c r="X850" s="106"/>
      <c r="Y850" s="106"/>
      <c r="Z850" s="106"/>
    </row>
    <row r="851" ht="12.75" customHeight="1">
      <c r="A851" s="107"/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8"/>
      <c r="O851" s="106"/>
      <c r="P851" s="106"/>
      <c r="Q851" s="106"/>
      <c r="R851" s="106"/>
      <c r="S851" s="106"/>
      <c r="T851" s="106"/>
      <c r="U851" s="106"/>
      <c r="V851" s="106"/>
      <c r="W851" s="106"/>
      <c r="X851" s="106"/>
      <c r="Y851" s="106"/>
      <c r="Z851" s="106"/>
    </row>
    <row r="852" ht="12.75" customHeight="1">
      <c r="A852" s="107"/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8"/>
      <c r="O852" s="106"/>
      <c r="P852" s="106"/>
      <c r="Q852" s="106"/>
      <c r="R852" s="106"/>
      <c r="S852" s="106"/>
      <c r="T852" s="106"/>
      <c r="U852" s="106"/>
      <c r="V852" s="106"/>
      <c r="W852" s="106"/>
      <c r="X852" s="106"/>
      <c r="Y852" s="106"/>
      <c r="Z852" s="106"/>
    </row>
    <row r="853" ht="12.75" customHeight="1">
      <c r="A853" s="107"/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8"/>
      <c r="O853" s="106"/>
      <c r="P853" s="106"/>
      <c r="Q853" s="106"/>
      <c r="R853" s="106"/>
      <c r="S853" s="106"/>
      <c r="T853" s="106"/>
      <c r="U853" s="106"/>
      <c r="V853" s="106"/>
      <c r="W853" s="106"/>
      <c r="X853" s="106"/>
      <c r="Y853" s="106"/>
      <c r="Z853" s="106"/>
    </row>
    <row r="854" ht="12.75" customHeight="1">
      <c r="A854" s="107"/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8"/>
      <c r="O854" s="106"/>
      <c r="P854" s="106"/>
      <c r="Q854" s="106"/>
      <c r="R854" s="106"/>
      <c r="S854" s="106"/>
      <c r="T854" s="106"/>
      <c r="U854" s="106"/>
      <c r="V854" s="106"/>
      <c r="W854" s="106"/>
      <c r="X854" s="106"/>
      <c r="Y854" s="106"/>
      <c r="Z854" s="106"/>
    </row>
    <row r="855" ht="12.75" customHeight="1">
      <c r="A855" s="107"/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8"/>
      <c r="O855" s="106"/>
      <c r="P855" s="106"/>
      <c r="Q855" s="106"/>
      <c r="R855" s="106"/>
      <c r="S855" s="106"/>
      <c r="T855" s="106"/>
      <c r="U855" s="106"/>
      <c r="V855" s="106"/>
      <c r="W855" s="106"/>
      <c r="X855" s="106"/>
      <c r="Y855" s="106"/>
      <c r="Z855" s="106"/>
    </row>
    <row r="856" ht="12.75" customHeight="1">
      <c r="A856" s="107"/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8"/>
      <c r="O856" s="106"/>
      <c r="P856" s="106"/>
      <c r="Q856" s="106"/>
      <c r="R856" s="106"/>
      <c r="S856" s="106"/>
      <c r="T856" s="106"/>
      <c r="U856" s="106"/>
      <c r="V856" s="106"/>
      <c r="W856" s="106"/>
      <c r="X856" s="106"/>
      <c r="Y856" s="106"/>
      <c r="Z856" s="106"/>
    </row>
    <row r="857" ht="12.75" customHeight="1">
      <c r="A857" s="107"/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8"/>
      <c r="O857" s="106"/>
      <c r="P857" s="106"/>
      <c r="Q857" s="106"/>
      <c r="R857" s="106"/>
      <c r="S857" s="106"/>
      <c r="T857" s="106"/>
      <c r="U857" s="106"/>
      <c r="V857" s="106"/>
      <c r="W857" s="106"/>
      <c r="X857" s="106"/>
      <c r="Y857" s="106"/>
      <c r="Z857" s="106"/>
    </row>
    <row r="858" ht="12.75" customHeight="1">
      <c r="A858" s="107"/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8"/>
      <c r="O858" s="106"/>
      <c r="P858" s="106"/>
      <c r="Q858" s="106"/>
      <c r="R858" s="106"/>
      <c r="S858" s="106"/>
      <c r="T858" s="106"/>
      <c r="U858" s="106"/>
      <c r="V858" s="106"/>
      <c r="W858" s="106"/>
      <c r="X858" s="106"/>
      <c r="Y858" s="106"/>
      <c r="Z858" s="106"/>
    </row>
    <row r="859" ht="12.75" customHeight="1">
      <c r="A859" s="107"/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8"/>
      <c r="O859" s="106"/>
      <c r="P859" s="106"/>
      <c r="Q859" s="106"/>
      <c r="R859" s="106"/>
      <c r="S859" s="106"/>
      <c r="T859" s="106"/>
      <c r="U859" s="106"/>
      <c r="V859" s="106"/>
      <c r="W859" s="106"/>
      <c r="X859" s="106"/>
      <c r="Y859" s="106"/>
      <c r="Z859" s="106"/>
    </row>
    <row r="860" ht="12.75" customHeight="1">
      <c r="A860" s="107"/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8"/>
      <c r="O860" s="106"/>
      <c r="P860" s="106"/>
      <c r="Q860" s="106"/>
      <c r="R860" s="106"/>
      <c r="S860" s="106"/>
      <c r="T860" s="106"/>
      <c r="U860" s="106"/>
      <c r="V860" s="106"/>
      <c r="W860" s="106"/>
      <c r="X860" s="106"/>
      <c r="Y860" s="106"/>
      <c r="Z860" s="106"/>
    </row>
    <row r="861" ht="12.75" customHeight="1">
      <c r="A861" s="107"/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8"/>
      <c r="O861" s="106"/>
      <c r="P861" s="106"/>
      <c r="Q861" s="106"/>
      <c r="R861" s="106"/>
      <c r="S861" s="106"/>
      <c r="T861" s="106"/>
      <c r="U861" s="106"/>
      <c r="V861" s="106"/>
      <c r="W861" s="106"/>
      <c r="X861" s="106"/>
      <c r="Y861" s="106"/>
      <c r="Z861" s="106"/>
    </row>
    <row r="862" ht="12.75" customHeight="1">
      <c r="A862" s="107"/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8"/>
      <c r="O862" s="106"/>
      <c r="P862" s="106"/>
      <c r="Q862" s="106"/>
      <c r="R862" s="106"/>
      <c r="S862" s="106"/>
      <c r="T862" s="106"/>
      <c r="U862" s="106"/>
      <c r="V862" s="106"/>
      <c r="W862" s="106"/>
      <c r="X862" s="106"/>
      <c r="Y862" s="106"/>
      <c r="Z862" s="106"/>
    </row>
    <row r="863" ht="12.75" customHeight="1">
      <c r="A863" s="107"/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8"/>
      <c r="O863" s="106"/>
      <c r="P863" s="106"/>
      <c r="Q863" s="106"/>
      <c r="R863" s="106"/>
      <c r="S863" s="106"/>
      <c r="T863" s="106"/>
      <c r="U863" s="106"/>
      <c r="V863" s="106"/>
      <c r="W863" s="106"/>
      <c r="X863" s="106"/>
      <c r="Y863" s="106"/>
      <c r="Z863" s="106"/>
    </row>
    <row r="864" ht="12.75" customHeight="1">
      <c r="A864" s="107"/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8"/>
      <c r="O864" s="106"/>
      <c r="P864" s="106"/>
      <c r="Q864" s="106"/>
      <c r="R864" s="106"/>
      <c r="S864" s="106"/>
      <c r="T864" s="106"/>
      <c r="U864" s="106"/>
      <c r="V864" s="106"/>
      <c r="W864" s="106"/>
      <c r="X864" s="106"/>
      <c r="Y864" s="106"/>
      <c r="Z864" s="106"/>
    </row>
    <row r="865" ht="12.75" customHeight="1">
      <c r="A865" s="107"/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8"/>
      <c r="O865" s="106"/>
      <c r="P865" s="106"/>
      <c r="Q865" s="106"/>
      <c r="R865" s="106"/>
      <c r="S865" s="106"/>
      <c r="T865" s="106"/>
      <c r="U865" s="106"/>
      <c r="V865" s="106"/>
      <c r="W865" s="106"/>
      <c r="X865" s="106"/>
      <c r="Y865" s="106"/>
      <c r="Z865" s="106"/>
    </row>
    <row r="866" ht="12.75" customHeight="1">
      <c r="A866" s="107"/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8"/>
      <c r="O866" s="106"/>
      <c r="P866" s="106"/>
      <c r="Q866" s="106"/>
      <c r="R866" s="106"/>
      <c r="S866" s="106"/>
      <c r="T866" s="106"/>
      <c r="U866" s="106"/>
      <c r="V866" s="106"/>
      <c r="W866" s="106"/>
      <c r="X866" s="106"/>
      <c r="Y866" s="106"/>
      <c r="Z866" s="106"/>
    </row>
    <row r="867" ht="12.75" customHeight="1">
      <c r="A867" s="107"/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8"/>
      <c r="O867" s="106"/>
      <c r="P867" s="106"/>
      <c r="Q867" s="106"/>
      <c r="R867" s="106"/>
      <c r="S867" s="106"/>
      <c r="T867" s="106"/>
      <c r="U867" s="106"/>
      <c r="V867" s="106"/>
      <c r="W867" s="106"/>
      <c r="X867" s="106"/>
      <c r="Y867" s="106"/>
      <c r="Z867" s="106"/>
    </row>
    <row r="868" ht="12.75" customHeight="1">
      <c r="A868" s="107"/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8"/>
      <c r="O868" s="106"/>
      <c r="P868" s="106"/>
      <c r="Q868" s="106"/>
      <c r="R868" s="106"/>
      <c r="S868" s="106"/>
      <c r="T868" s="106"/>
      <c r="U868" s="106"/>
      <c r="V868" s="106"/>
      <c r="W868" s="106"/>
      <c r="X868" s="106"/>
      <c r="Y868" s="106"/>
      <c r="Z868" s="106"/>
    </row>
    <row r="869" ht="12.75" customHeight="1">
      <c r="A869" s="107"/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8"/>
      <c r="O869" s="106"/>
      <c r="P869" s="106"/>
      <c r="Q869" s="106"/>
      <c r="R869" s="106"/>
      <c r="S869" s="106"/>
      <c r="T869" s="106"/>
      <c r="U869" s="106"/>
      <c r="V869" s="106"/>
      <c r="W869" s="106"/>
      <c r="X869" s="106"/>
      <c r="Y869" s="106"/>
      <c r="Z869" s="106"/>
    </row>
    <row r="870" ht="12.75" customHeight="1">
      <c r="A870" s="107"/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8"/>
      <c r="O870" s="106"/>
      <c r="P870" s="106"/>
      <c r="Q870" s="106"/>
      <c r="R870" s="106"/>
      <c r="S870" s="106"/>
      <c r="T870" s="106"/>
      <c r="U870" s="106"/>
      <c r="V870" s="106"/>
      <c r="W870" s="106"/>
      <c r="X870" s="106"/>
      <c r="Y870" s="106"/>
      <c r="Z870" s="106"/>
    </row>
    <row r="871" ht="12.75" customHeight="1">
      <c r="A871" s="107"/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8"/>
      <c r="O871" s="106"/>
      <c r="P871" s="106"/>
      <c r="Q871" s="106"/>
      <c r="R871" s="106"/>
      <c r="S871" s="106"/>
      <c r="T871" s="106"/>
      <c r="U871" s="106"/>
      <c r="V871" s="106"/>
      <c r="W871" s="106"/>
      <c r="X871" s="106"/>
      <c r="Y871" s="106"/>
      <c r="Z871" s="106"/>
    </row>
    <row r="872" ht="12.75" customHeight="1">
      <c r="A872" s="107"/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8"/>
      <c r="O872" s="106"/>
      <c r="P872" s="106"/>
      <c r="Q872" s="106"/>
      <c r="R872" s="106"/>
      <c r="S872" s="106"/>
      <c r="T872" s="106"/>
      <c r="U872" s="106"/>
      <c r="V872" s="106"/>
      <c r="W872" s="106"/>
      <c r="X872" s="106"/>
      <c r="Y872" s="106"/>
      <c r="Z872" s="106"/>
    </row>
    <row r="873" ht="12.75" customHeight="1">
      <c r="A873" s="107"/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8"/>
      <c r="O873" s="106"/>
      <c r="P873" s="106"/>
      <c r="Q873" s="106"/>
      <c r="R873" s="106"/>
      <c r="S873" s="106"/>
      <c r="T873" s="106"/>
      <c r="U873" s="106"/>
      <c r="V873" s="106"/>
      <c r="W873" s="106"/>
      <c r="X873" s="106"/>
      <c r="Y873" s="106"/>
      <c r="Z873" s="106"/>
    </row>
    <row r="874" ht="12.75" customHeight="1">
      <c r="A874" s="107"/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8"/>
      <c r="O874" s="106"/>
      <c r="P874" s="106"/>
      <c r="Q874" s="106"/>
      <c r="R874" s="106"/>
      <c r="S874" s="106"/>
      <c r="T874" s="106"/>
      <c r="U874" s="106"/>
      <c r="V874" s="106"/>
      <c r="W874" s="106"/>
      <c r="X874" s="106"/>
      <c r="Y874" s="106"/>
      <c r="Z874" s="106"/>
    </row>
    <row r="875" ht="12.75" customHeight="1">
      <c r="A875" s="107"/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8"/>
      <c r="O875" s="106"/>
      <c r="P875" s="106"/>
      <c r="Q875" s="106"/>
      <c r="R875" s="106"/>
      <c r="S875" s="106"/>
      <c r="T875" s="106"/>
      <c r="U875" s="106"/>
      <c r="V875" s="106"/>
      <c r="W875" s="106"/>
      <c r="X875" s="106"/>
      <c r="Y875" s="106"/>
      <c r="Z875" s="106"/>
    </row>
    <row r="876" ht="12.75" customHeight="1">
      <c r="A876" s="107"/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8"/>
      <c r="O876" s="106"/>
      <c r="P876" s="106"/>
      <c r="Q876" s="106"/>
      <c r="R876" s="106"/>
      <c r="S876" s="106"/>
      <c r="T876" s="106"/>
      <c r="U876" s="106"/>
      <c r="V876" s="106"/>
      <c r="W876" s="106"/>
      <c r="X876" s="106"/>
      <c r="Y876" s="106"/>
      <c r="Z876" s="106"/>
    </row>
    <row r="877" ht="12.75" customHeight="1">
      <c r="A877" s="107"/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8"/>
      <c r="O877" s="106"/>
      <c r="P877" s="106"/>
      <c r="Q877" s="106"/>
      <c r="R877" s="106"/>
      <c r="S877" s="106"/>
      <c r="T877" s="106"/>
      <c r="U877" s="106"/>
      <c r="V877" s="106"/>
      <c r="W877" s="106"/>
      <c r="X877" s="106"/>
      <c r="Y877" s="106"/>
      <c r="Z877" s="106"/>
    </row>
    <row r="878" ht="12.75" customHeight="1">
      <c r="A878" s="107"/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8"/>
      <c r="O878" s="106"/>
      <c r="P878" s="106"/>
      <c r="Q878" s="106"/>
      <c r="R878" s="106"/>
      <c r="S878" s="106"/>
      <c r="T878" s="106"/>
      <c r="U878" s="106"/>
      <c r="V878" s="106"/>
      <c r="W878" s="106"/>
      <c r="X878" s="106"/>
      <c r="Y878" s="106"/>
      <c r="Z878" s="106"/>
    </row>
    <row r="879" ht="12.75" customHeight="1">
      <c r="A879" s="107"/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8"/>
      <c r="O879" s="106"/>
      <c r="P879" s="106"/>
      <c r="Q879" s="106"/>
      <c r="R879" s="106"/>
      <c r="S879" s="106"/>
      <c r="T879" s="106"/>
      <c r="U879" s="106"/>
      <c r="V879" s="106"/>
      <c r="W879" s="106"/>
      <c r="X879" s="106"/>
      <c r="Y879" s="106"/>
      <c r="Z879" s="106"/>
    </row>
    <row r="880" ht="12.75" customHeight="1">
      <c r="A880" s="107"/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8"/>
      <c r="O880" s="106"/>
      <c r="P880" s="106"/>
      <c r="Q880" s="106"/>
      <c r="R880" s="106"/>
      <c r="S880" s="106"/>
      <c r="T880" s="106"/>
      <c r="U880" s="106"/>
      <c r="V880" s="106"/>
      <c r="W880" s="106"/>
      <c r="X880" s="106"/>
      <c r="Y880" s="106"/>
      <c r="Z880" s="106"/>
    </row>
    <row r="881" ht="12.75" customHeight="1">
      <c r="A881" s="107"/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8"/>
      <c r="O881" s="106"/>
      <c r="P881" s="106"/>
      <c r="Q881" s="106"/>
      <c r="R881" s="106"/>
      <c r="S881" s="106"/>
      <c r="T881" s="106"/>
      <c r="U881" s="106"/>
      <c r="V881" s="106"/>
      <c r="W881" s="106"/>
      <c r="X881" s="106"/>
      <c r="Y881" s="106"/>
      <c r="Z881" s="106"/>
    </row>
    <row r="882" ht="12.75" customHeight="1">
      <c r="A882" s="107"/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8"/>
      <c r="O882" s="106"/>
      <c r="P882" s="106"/>
      <c r="Q882" s="106"/>
      <c r="R882" s="106"/>
      <c r="S882" s="106"/>
      <c r="T882" s="106"/>
      <c r="U882" s="106"/>
      <c r="V882" s="106"/>
      <c r="W882" s="106"/>
      <c r="X882" s="106"/>
      <c r="Y882" s="106"/>
      <c r="Z882" s="106"/>
    </row>
    <row r="883" ht="12.75" customHeight="1">
      <c r="A883" s="107"/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8"/>
      <c r="O883" s="106"/>
      <c r="P883" s="106"/>
      <c r="Q883" s="106"/>
      <c r="R883" s="106"/>
      <c r="S883" s="106"/>
      <c r="T883" s="106"/>
      <c r="U883" s="106"/>
      <c r="V883" s="106"/>
      <c r="W883" s="106"/>
      <c r="X883" s="106"/>
      <c r="Y883" s="106"/>
      <c r="Z883" s="106"/>
    </row>
    <row r="884" ht="12.75" customHeight="1">
      <c r="A884" s="107"/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8"/>
      <c r="O884" s="106"/>
      <c r="P884" s="106"/>
      <c r="Q884" s="106"/>
      <c r="R884" s="106"/>
      <c r="S884" s="106"/>
      <c r="T884" s="106"/>
      <c r="U884" s="106"/>
      <c r="V884" s="106"/>
      <c r="W884" s="106"/>
      <c r="X884" s="106"/>
      <c r="Y884" s="106"/>
      <c r="Z884" s="106"/>
    </row>
    <row r="885" ht="12.75" customHeight="1">
      <c r="A885" s="107"/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8"/>
      <c r="O885" s="106"/>
      <c r="P885" s="106"/>
      <c r="Q885" s="106"/>
      <c r="R885" s="106"/>
      <c r="S885" s="106"/>
      <c r="T885" s="106"/>
      <c r="U885" s="106"/>
      <c r="V885" s="106"/>
      <c r="W885" s="106"/>
      <c r="X885" s="106"/>
      <c r="Y885" s="106"/>
      <c r="Z885" s="106"/>
    </row>
    <row r="886" ht="12.75" customHeight="1">
      <c r="A886" s="107"/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8"/>
      <c r="O886" s="106"/>
      <c r="P886" s="106"/>
      <c r="Q886" s="106"/>
      <c r="R886" s="106"/>
      <c r="S886" s="106"/>
      <c r="T886" s="106"/>
      <c r="U886" s="106"/>
      <c r="V886" s="106"/>
      <c r="W886" s="106"/>
      <c r="X886" s="106"/>
      <c r="Y886" s="106"/>
      <c r="Z886" s="106"/>
    </row>
    <row r="887" ht="12.75" customHeight="1">
      <c r="A887" s="107"/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8"/>
      <c r="O887" s="106"/>
      <c r="P887" s="106"/>
      <c r="Q887" s="106"/>
      <c r="R887" s="106"/>
      <c r="S887" s="106"/>
      <c r="T887" s="106"/>
      <c r="U887" s="106"/>
      <c r="V887" s="106"/>
      <c r="W887" s="106"/>
      <c r="X887" s="106"/>
      <c r="Y887" s="106"/>
      <c r="Z887" s="106"/>
    </row>
    <row r="888" ht="12.75" customHeight="1">
      <c r="A888" s="107"/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8"/>
      <c r="O888" s="106"/>
      <c r="P888" s="106"/>
      <c r="Q888" s="106"/>
      <c r="R888" s="106"/>
      <c r="S888" s="106"/>
      <c r="T888" s="106"/>
      <c r="U888" s="106"/>
      <c r="V888" s="106"/>
      <c r="W888" s="106"/>
      <c r="X888" s="106"/>
      <c r="Y888" s="106"/>
      <c r="Z888" s="106"/>
    </row>
    <row r="889" ht="12.75" customHeight="1">
      <c r="A889" s="107"/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8"/>
      <c r="O889" s="106"/>
      <c r="P889" s="106"/>
      <c r="Q889" s="106"/>
      <c r="R889" s="106"/>
      <c r="S889" s="106"/>
      <c r="T889" s="106"/>
      <c r="U889" s="106"/>
      <c r="V889" s="106"/>
      <c r="W889" s="106"/>
      <c r="X889" s="106"/>
      <c r="Y889" s="106"/>
      <c r="Z889" s="106"/>
    </row>
    <row r="890" ht="12.75" customHeight="1">
      <c r="A890" s="107"/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8"/>
      <c r="O890" s="106"/>
      <c r="P890" s="106"/>
      <c r="Q890" s="106"/>
      <c r="R890" s="106"/>
      <c r="S890" s="106"/>
      <c r="T890" s="106"/>
      <c r="U890" s="106"/>
      <c r="V890" s="106"/>
      <c r="W890" s="106"/>
      <c r="X890" s="106"/>
      <c r="Y890" s="106"/>
      <c r="Z890" s="106"/>
    </row>
    <row r="891" ht="12.75" customHeight="1">
      <c r="A891" s="107"/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8"/>
      <c r="O891" s="106"/>
      <c r="P891" s="106"/>
      <c r="Q891" s="106"/>
      <c r="R891" s="106"/>
      <c r="S891" s="106"/>
      <c r="T891" s="106"/>
      <c r="U891" s="106"/>
      <c r="V891" s="106"/>
      <c r="W891" s="106"/>
      <c r="X891" s="106"/>
      <c r="Y891" s="106"/>
      <c r="Z891" s="106"/>
    </row>
    <row r="892" ht="12.75" customHeight="1">
      <c r="A892" s="107"/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8"/>
      <c r="O892" s="106"/>
      <c r="P892" s="106"/>
      <c r="Q892" s="106"/>
      <c r="R892" s="106"/>
      <c r="S892" s="106"/>
      <c r="T892" s="106"/>
      <c r="U892" s="106"/>
      <c r="V892" s="106"/>
      <c r="W892" s="106"/>
      <c r="X892" s="106"/>
      <c r="Y892" s="106"/>
      <c r="Z892" s="106"/>
    </row>
    <row r="893" ht="12.75" customHeight="1">
      <c r="A893" s="107"/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8"/>
      <c r="O893" s="106"/>
      <c r="P893" s="106"/>
      <c r="Q893" s="106"/>
      <c r="R893" s="106"/>
      <c r="S893" s="106"/>
      <c r="T893" s="106"/>
      <c r="U893" s="106"/>
      <c r="V893" s="106"/>
      <c r="W893" s="106"/>
      <c r="X893" s="106"/>
      <c r="Y893" s="106"/>
      <c r="Z893" s="106"/>
    </row>
    <row r="894" ht="12.75" customHeight="1">
      <c r="A894" s="107"/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8"/>
      <c r="O894" s="106"/>
      <c r="P894" s="106"/>
      <c r="Q894" s="106"/>
      <c r="R894" s="106"/>
      <c r="S894" s="106"/>
      <c r="T894" s="106"/>
      <c r="U894" s="106"/>
      <c r="V894" s="106"/>
      <c r="W894" s="106"/>
      <c r="X894" s="106"/>
      <c r="Y894" s="106"/>
      <c r="Z894" s="106"/>
    </row>
    <row r="895" ht="12.75" customHeight="1">
      <c r="A895" s="107"/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8"/>
      <c r="O895" s="106"/>
      <c r="P895" s="106"/>
      <c r="Q895" s="106"/>
      <c r="R895" s="106"/>
      <c r="S895" s="106"/>
      <c r="T895" s="106"/>
      <c r="U895" s="106"/>
      <c r="V895" s="106"/>
      <c r="W895" s="106"/>
      <c r="X895" s="106"/>
      <c r="Y895" s="106"/>
      <c r="Z895" s="106"/>
    </row>
    <row r="896" ht="12.75" customHeight="1">
      <c r="A896" s="107"/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8"/>
      <c r="O896" s="106"/>
      <c r="P896" s="106"/>
      <c r="Q896" s="106"/>
      <c r="R896" s="106"/>
      <c r="S896" s="106"/>
      <c r="T896" s="106"/>
      <c r="U896" s="106"/>
      <c r="V896" s="106"/>
      <c r="W896" s="106"/>
      <c r="X896" s="106"/>
      <c r="Y896" s="106"/>
      <c r="Z896" s="106"/>
    </row>
    <row r="897" ht="12.75" customHeight="1">
      <c r="A897" s="107"/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8"/>
      <c r="O897" s="106"/>
      <c r="P897" s="106"/>
      <c r="Q897" s="106"/>
      <c r="R897" s="106"/>
      <c r="S897" s="106"/>
      <c r="T897" s="106"/>
      <c r="U897" s="106"/>
      <c r="V897" s="106"/>
      <c r="W897" s="106"/>
      <c r="X897" s="106"/>
      <c r="Y897" s="106"/>
      <c r="Z897" s="106"/>
    </row>
    <row r="898" ht="12.75" customHeight="1">
      <c r="A898" s="107"/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8"/>
      <c r="O898" s="106"/>
      <c r="P898" s="106"/>
      <c r="Q898" s="106"/>
      <c r="R898" s="106"/>
      <c r="S898" s="106"/>
      <c r="T898" s="106"/>
      <c r="U898" s="106"/>
      <c r="V898" s="106"/>
      <c r="W898" s="106"/>
      <c r="X898" s="106"/>
      <c r="Y898" s="106"/>
      <c r="Z898" s="106"/>
    </row>
    <row r="899" ht="12.75" customHeight="1">
      <c r="A899" s="107"/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8"/>
      <c r="O899" s="106"/>
      <c r="P899" s="106"/>
      <c r="Q899" s="106"/>
      <c r="R899" s="106"/>
      <c r="S899" s="106"/>
      <c r="T899" s="106"/>
      <c r="U899" s="106"/>
      <c r="V899" s="106"/>
      <c r="W899" s="106"/>
      <c r="X899" s="106"/>
      <c r="Y899" s="106"/>
      <c r="Z899" s="106"/>
    </row>
    <row r="900" ht="12.75" customHeight="1">
      <c r="A900" s="107"/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8"/>
      <c r="O900" s="106"/>
      <c r="P900" s="106"/>
      <c r="Q900" s="106"/>
      <c r="R900" s="106"/>
      <c r="S900" s="106"/>
      <c r="T900" s="106"/>
      <c r="U900" s="106"/>
      <c r="V900" s="106"/>
      <c r="W900" s="106"/>
      <c r="X900" s="106"/>
      <c r="Y900" s="106"/>
      <c r="Z900" s="106"/>
    </row>
    <row r="901" ht="12.75" customHeight="1">
      <c r="A901" s="107"/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8"/>
      <c r="O901" s="106"/>
      <c r="P901" s="106"/>
      <c r="Q901" s="106"/>
      <c r="R901" s="106"/>
      <c r="S901" s="106"/>
      <c r="T901" s="106"/>
      <c r="U901" s="106"/>
      <c r="V901" s="106"/>
      <c r="W901" s="106"/>
      <c r="X901" s="106"/>
      <c r="Y901" s="106"/>
      <c r="Z901" s="106"/>
    </row>
    <row r="902" ht="12.75" customHeight="1">
      <c r="A902" s="107"/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8"/>
      <c r="O902" s="106"/>
      <c r="P902" s="106"/>
      <c r="Q902" s="106"/>
      <c r="R902" s="106"/>
      <c r="S902" s="106"/>
      <c r="T902" s="106"/>
      <c r="U902" s="106"/>
      <c r="V902" s="106"/>
      <c r="W902" s="106"/>
      <c r="X902" s="106"/>
      <c r="Y902" s="106"/>
      <c r="Z902" s="106"/>
    </row>
    <row r="903" ht="12.75" customHeight="1">
      <c r="A903" s="107"/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8"/>
      <c r="O903" s="106"/>
      <c r="P903" s="106"/>
      <c r="Q903" s="106"/>
      <c r="R903" s="106"/>
      <c r="S903" s="106"/>
      <c r="T903" s="106"/>
      <c r="U903" s="106"/>
      <c r="V903" s="106"/>
      <c r="W903" s="106"/>
      <c r="X903" s="106"/>
      <c r="Y903" s="106"/>
      <c r="Z903" s="106"/>
    </row>
    <row r="904" ht="12.75" customHeight="1">
      <c r="A904" s="107"/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8"/>
      <c r="O904" s="106"/>
      <c r="P904" s="106"/>
      <c r="Q904" s="106"/>
      <c r="R904" s="106"/>
      <c r="S904" s="106"/>
      <c r="T904" s="106"/>
      <c r="U904" s="106"/>
      <c r="V904" s="106"/>
      <c r="W904" s="106"/>
      <c r="X904" s="106"/>
      <c r="Y904" s="106"/>
      <c r="Z904" s="106"/>
    </row>
    <row r="905" ht="12.75" customHeight="1">
      <c r="A905" s="107"/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8"/>
      <c r="O905" s="106"/>
      <c r="P905" s="106"/>
      <c r="Q905" s="106"/>
      <c r="R905" s="106"/>
      <c r="S905" s="106"/>
      <c r="T905" s="106"/>
      <c r="U905" s="106"/>
      <c r="V905" s="106"/>
      <c r="W905" s="106"/>
      <c r="X905" s="106"/>
      <c r="Y905" s="106"/>
      <c r="Z905" s="106"/>
    </row>
    <row r="906" ht="12.75" customHeight="1">
      <c r="A906" s="107"/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8"/>
      <c r="O906" s="106"/>
      <c r="P906" s="106"/>
      <c r="Q906" s="106"/>
      <c r="R906" s="106"/>
      <c r="S906" s="106"/>
      <c r="T906" s="106"/>
      <c r="U906" s="106"/>
      <c r="V906" s="106"/>
      <c r="W906" s="106"/>
      <c r="X906" s="106"/>
      <c r="Y906" s="106"/>
      <c r="Z906" s="106"/>
    </row>
    <row r="907" ht="12.75" customHeight="1">
      <c r="A907" s="107"/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8"/>
      <c r="O907" s="106"/>
      <c r="P907" s="106"/>
      <c r="Q907" s="106"/>
      <c r="R907" s="106"/>
      <c r="S907" s="106"/>
      <c r="T907" s="106"/>
      <c r="U907" s="106"/>
      <c r="V907" s="106"/>
      <c r="W907" s="106"/>
      <c r="X907" s="106"/>
      <c r="Y907" s="106"/>
      <c r="Z907" s="106"/>
    </row>
    <row r="908" ht="12.75" customHeight="1">
      <c r="A908" s="107"/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8"/>
      <c r="O908" s="106"/>
      <c r="P908" s="106"/>
      <c r="Q908" s="106"/>
      <c r="R908" s="106"/>
      <c r="S908" s="106"/>
      <c r="T908" s="106"/>
      <c r="U908" s="106"/>
      <c r="V908" s="106"/>
      <c r="W908" s="106"/>
      <c r="X908" s="106"/>
      <c r="Y908" s="106"/>
      <c r="Z908" s="106"/>
    </row>
    <row r="909" ht="12.75" customHeight="1">
      <c r="A909" s="107"/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8"/>
      <c r="O909" s="106"/>
      <c r="P909" s="106"/>
      <c r="Q909" s="106"/>
      <c r="R909" s="106"/>
      <c r="S909" s="106"/>
      <c r="T909" s="106"/>
      <c r="U909" s="106"/>
      <c r="V909" s="106"/>
      <c r="W909" s="106"/>
      <c r="X909" s="106"/>
      <c r="Y909" s="106"/>
      <c r="Z909" s="106"/>
    </row>
    <row r="910" ht="12.75" customHeight="1">
      <c r="A910" s="107"/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8"/>
      <c r="O910" s="106"/>
      <c r="P910" s="106"/>
      <c r="Q910" s="106"/>
      <c r="R910" s="106"/>
      <c r="S910" s="106"/>
      <c r="T910" s="106"/>
      <c r="U910" s="106"/>
      <c r="V910" s="106"/>
      <c r="W910" s="106"/>
      <c r="X910" s="106"/>
      <c r="Y910" s="106"/>
      <c r="Z910" s="106"/>
    </row>
    <row r="911" ht="12.75" customHeight="1">
      <c r="A911" s="107"/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8"/>
      <c r="O911" s="106"/>
      <c r="P911" s="106"/>
      <c r="Q911" s="106"/>
      <c r="R911" s="106"/>
      <c r="S911" s="106"/>
      <c r="T911" s="106"/>
      <c r="U911" s="106"/>
      <c r="V911" s="106"/>
      <c r="W911" s="106"/>
      <c r="X911" s="106"/>
      <c r="Y911" s="106"/>
      <c r="Z911" s="106"/>
    </row>
    <row r="912" ht="12.75" customHeight="1">
      <c r="A912" s="107"/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8"/>
      <c r="O912" s="106"/>
      <c r="P912" s="106"/>
      <c r="Q912" s="106"/>
      <c r="R912" s="106"/>
      <c r="S912" s="106"/>
      <c r="T912" s="106"/>
      <c r="U912" s="106"/>
      <c r="V912" s="106"/>
      <c r="W912" s="106"/>
      <c r="X912" s="106"/>
      <c r="Y912" s="106"/>
      <c r="Z912" s="106"/>
    </row>
    <row r="913" ht="12.75" customHeight="1">
      <c r="A913" s="107"/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8"/>
      <c r="O913" s="106"/>
      <c r="P913" s="106"/>
      <c r="Q913" s="106"/>
      <c r="R913" s="106"/>
      <c r="S913" s="106"/>
      <c r="T913" s="106"/>
      <c r="U913" s="106"/>
      <c r="V913" s="106"/>
      <c r="W913" s="106"/>
      <c r="X913" s="106"/>
      <c r="Y913" s="106"/>
      <c r="Z913" s="106"/>
    </row>
    <row r="914" ht="12.75" customHeight="1">
      <c r="A914" s="107"/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8"/>
      <c r="O914" s="106"/>
      <c r="P914" s="106"/>
      <c r="Q914" s="106"/>
      <c r="R914" s="106"/>
      <c r="S914" s="106"/>
      <c r="T914" s="106"/>
      <c r="U914" s="106"/>
      <c r="V914" s="106"/>
      <c r="W914" s="106"/>
      <c r="X914" s="106"/>
      <c r="Y914" s="106"/>
      <c r="Z914" s="106"/>
    </row>
    <row r="915" ht="12.75" customHeight="1">
      <c r="A915" s="107"/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8"/>
      <c r="O915" s="106"/>
      <c r="P915" s="106"/>
      <c r="Q915" s="106"/>
      <c r="R915" s="106"/>
      <c r="S915" s="106"/>
      <c r="T915" s="106"/>
      <c r="U915" s="106"/>
      <c r="V915" s="106"/>
      <c r="W915" s="106"/>
      <c r="X915" s="106"/>
      <c r="Y915" s="106"/>
      <c r="Z915" s="106"/>
    </row>
    <row r="916" ht="12.75" customHeight="1">
      <c r="A916" s="107"/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8"/>
      <c r="O916" s="106"/>
      <c r="P916" s="106"/>
      <c r="Q916" s="106"/>
      <c r="R916" s="106"/>
      <c r="S916" s="106"/>
      <c r="T916" s="106"/>
      <c r="U916" s="106"/>
      <c r="V916" s="106"/>
      <c r="W916" s="106"/>
      <c r="X916" s="106"/>
      <c r="Y916" s="106"/>
      <c r="Z916" s="106"/>
    </row>
    <row r="917" ht="12.75" customHeight="1">
      <c r="A917" s="107"/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8"/>
      <c r="O917" s="106"/>
      <c r="P917" s="106"/>
      <c r="Q917" s="106"/>
      <c r="R917" s="106"/>
      <c r="S917" s="106"/>
      <c r="T917" s="106"/>
      <c r="U917" s="106"/>
      <c r="V917" s="106"/>
      <c r="W917" s="106"/>
      <c r="X917" s="106"/>
      <c r="Y917" s="106"/>
      <c r="Z917" s="106"/>
    </row>
    <row r="918" ht="12.75" customHeight="1">
      <c r="A918" s="107"/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8"/>
      <c r="O918" s="106"/>
      <c r="P918" s="106"/>
      <c r="Q918" s="106"/>
      <c r="R918" s="106"/>
      <c r="S918" s="106"/>
      <c r="T918" s="106"/>
      <c r="U918" s="106"/>
      <c r="V918" s="106"/>
      <c r="W918" s="106"/>
      <c r="X918" s="106"/>
      <c r="Y918" s="106"/>
      <c r="Z918" s="106"/>
    </row>
    <row r="919" ht="12.75" customHeight="1">
      <c r="A919" s="107"/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8"/>
      <c r="O919" s="106"/>
      <c r="P919" s="106"/>
      <c r="Q919" s="106"/>
      <c r="R919" s="106"/>
      <c r="S919" s="106"/>
      <c r="T919" s="106"/>
      <c r="U919" s="106"/>
      <c r="V919" s="106"/>
      <c r="W919" s="106"/>
      <c r="X919" s="106"/>
      <c r="Y919" s="106"/>
      <c r="Z919" s="106"/>
    </row>
    <row r="920" ht="12.75" customHeight="1">
      <c r="A920" s="107"/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8"/>
      <c r="O920" s="106"/>
      <c r="P920" s="106"/>
      <c r="Q920" s="106"/>
      <c r="R920" s="106"/>
      <c r="S920" s="106"/>
      <c r="T920" s="106"/>
      <c r="U920" s="106"/>
      <c r="V920" s="106"/>
      <c r="W920" s="106"/>
      <c r="X920" s="106"/>
      <c r="Y920" s="106"/>
      <c r="Z920" s="106"/>
    </row>
    <row r="921" ht="12.75" customHeight="1">
      <c r="A921" s="107"/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8"/>
      <c r="O921" s="106"/>
      <c r="P921" s="106"/>
      <c r="Q921" s="106"/>
      <c r="R921" s="106"/>
      <c r="S921" s="106"/>
      <c r="T921" s="106"/>
      <c r="U921" s="106"/>
      <c r="V921" s="106"/>
      <c r="W921" s="106"/>
      <c r="X921" s="106"/>
      <c r="Y921" s="106"/>
      <c r="Z921" s="106"/>
    </row>
    <row r="922" ht="12.75" customHeight="1">
      <c r="A922" s="107"/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8"/>
      <c r="O922" s="106"/>
      <c r="P922" s="106"/>
      <c r="Q922" s="106"/>
      <c r="R922" s="106"/>
      <c r="S922" s="106"/>
      <c r="T922" s="106"/>
      <c r="U922" s="106"/>
      <c r="V922" s="106"/>
      <c r="W922" s="106"/>
      <c r="X922" s="106"/>
      <c r="Y922" s="106"/>
      <c r="Z922" s="106"/>
    </row>
    <row r="923" ht="12.75" customHeight="1">
      <c r="A923" s="107"/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8"/>
      <c r="O923" s="106"/>
      <c r="P923" s="106"/>
      <c r="Q923" s="106"/>
      <c r="R923" s="106"/>
      <c r="S923" s="106"/>
      <c r="T923" s="106"/>
      <c r="U923" s="106"/>
      <c r="V923" s="106"/>
      <c r="W923" s="106"/>
      <c r="X923" s="106"/>
      <c r="Y923" s="106"/>
      <c r="Z923" s="106"/>
    </row>
    <row r="924" ht="12.75" customHeight="1">
      <c r="A924" s="107"/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8"/>
      <c r="O924" s="106"/>
      <c r="P924" s="106"/>
      <c r="Q924" s="106"/>
      <c r="R924" s="106"/>
      <c r="S924" s="106"/>
      <c r="T924" s="106"/>
      <c r="U924" s="106"/>
      <c r="V924" s="106"/>
      <c r="W924" s="106"/>
      <c r="X924" s="106"/>
      <c r="Y924" s="106"/>
      <c r="Z924" s="106"/>
    </row>
    <row r="925" ht="12.75" customHeight="1">
      <c r="A925" s="107"/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8"/>
      <c r="O925" s="106"/>
      <c r="P925" s="106"/>
      <c r="Q925" s="106"/>
      <c r="R925" s="106"/>
      <c r="S925" s="106"/>
      <c r="T925" s="106"/>
      <c r="U925" s="106"/>
      <c r="V925" s="106"/>
      <c r="W925" s="106"/>
      <c r="X925" s="106"/>
      <c r="Y925" s="106"/>
      <c r="Z925" s="106"/>
    </row>
    <row r="926" ht="12.75" customHeight="1">
      <c r="A926" s="107"/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8"/>
      <c r="O926" s="106"/>
      <c r="P926" s="106"/>
      <c r="Q926" s="106"/>
      <c r="R926" s="106"/>
      <c r="S926" s="106"/>
      <c r="T926" s="106"/>
      <c r="U926" s="106"/>
      <c r="V926" s="106"/>
      <c r="W926" s="106"/>
      <c r="X926" s="106"/>
      <c r="Y926" s="106"/>
      <c r="Z926" s="106"/>
    </row>
    <row r="927" ht="12.75" customHeight="1">
      <c r="A927" s="107"/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8"/>
      <c r="O927" s="106"/>
      <c r="P927" s="106"/>
      <c r="Q927" s="106"/>
      <c r="R927" s="106"/>
      <c r="S927" s="106"/>
      <c r="T927" s="106"/>
      <c r="U927" s="106"/>
      <c r="V927" s="106"/>
      <c r="W927" s="106"/>
      <c r="X927" s="106"/>
      <c r="Y927" s="106"/>
      <c r="Z927" s="106"/>
    </row>
    <row r="928" ht="12.75" customHeight="1">
      <c r="A928" s="107"/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8"/>
      <c r="O928" s="106"/>
      <c r="P928" s="106"/>
      <c r="Q928" s="106"/>
      <c r="R928" s="106"/>
      <c r="S928" s="106"/>
      <c r="T928" s="106"/>
      <c r="U928" s="106"/>
      <c r="V928" s="106"/>
      <c r="W928" s="106"/>
      <c r="X928" s="106"/>
      <c r="Y928" s="106"/>
      <c r="Z928" s="106"/>
    </row>
    <row r="929" ht="12.75" customHeight="1">
      <c r="A929" s="107"/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8"/>
      <c r="O929" s="106"/>
      <c r="P929" s="106"/>
      <c r="Q929" s="106"/>
      <c r="R929" s="106"/>
      <c r="S929" s="106"/>
      <c r="T929" s="106"/>
      <c r="U929" s="106"/>
      <c r="V929" s="106"/>
      <c r="W929" s="106"/>
      <c r="X929" s="106"/>
      <c r="Y929" s="106"/>
      <c r="Z929" s="106"/>
    </row>
    <row r="930" ht="12.75" customHeight="1">
      <c r="A930" s="107"/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8"/>
      <c r="O930" s="106"/>
      <c r="P930" s="106"/>
      <c r="Q930" s="106"/>
      <c r="R930" s="106"/>
      <c r="S930" s="106"/>
      <c r="T930" s="106"/>
      <c r="U930" s="106"/>
      <c r="V930" s="106"/>
      <c r="W930" s="106"/>
      <c r="X930" s="106"/>
      <c r="Y930" s="106"/>
      <c r="Z930" s="106"/>
    </row>
    <row r="931" ht="12.75" customHeight="1">
      <c r="A931" s="107"/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8"/>
      <c r="O931" s="106"/>
      <c r="P931" s="106"/>
      <c r="Q931" s="106"/>
      <c r="R931" s="106"/>
      <c r="S931" s="106"/>
      <c r="T931" s="106"/>
      <c r="U931" s="106"/>
      <c r="V931" s="106"/>
      <c r="W931" s="106"/>
      <c r="X931" s="106"/>
      <c r="Y931" s="106"/>
      <c r="Z931" s="106"/>
    </row>
    <row r="932" ht="12.75" customHeight="1">
      <c r="A932" s="107"/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8"/>
      <c r="O932" s="106"/>
      <c r="P932" s="106"/>
      <c r="Q932" s="106"/>
      <c r="R932" s="106"/>
      <c r="S932" s="106"/>
      <c r="T932" s="106"/>
      <c r="U932" s="106"/>
      <c r="V932" s="106"/>
      <c r="W932" s="106"/>
      <c r="X932" s="106"/>
      <c r="Y932" s="106"/>
      <c r="Z932" s="106"/>
    </row>
    <row r="933" ht="12.75" customHeight="1">
      <c r="A933" s="107"/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8"/>
      <c r="O933" s="106"/>
      <c r="P933" s="106"/>
      <c r="Q933" s="106"/>
      <c r="R933" s="106"/>
      <c r="S933" s="106"/>
      <c r="T933" s="106"/>
      <c r="U933" s="106"/>
      <c r="V933" s="106"/>
      <c r="W933" s="106"/>
      <c r="X933" s="106"/>
      <c r="Y933" s="106"/>
      <c r="Z933" s="106"/>
    </row>
    <row r="934" ht="12.75" customHeight="1">
      <c r="A934" s="107"/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8"/>
      <c r="O934" s="106"/>
      <c r="P934" s="106"/>
      <c r="Q934" s="106"/>
      <c r="R934" s="106"/>
      <c r="S934" s="106"/>
      <c r="T934" s="106"/>
      <c r="U934" s="106"/>
      <c r="V934" s="106"/>
      <c r="W934" s="106"/>
      <c r="X934" s="106"/>
      <c r="Y934" s="106"/>
      <c r="Z934" s="106"/>
    </row>
    <row r="935" ht="12.75" customHeight="1">
      <c r="A935" s="107"/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8"/>
      <c r="O935" s="106"/>
      <c r="P935" s="106"/>
      <c r="Q935" s="106"/>
      <c r="R935" s="106"/>
      <c r="S935" s="106"/>
      <c r="T935" s="106"/>
      <c r="U935" s="106"/>
      <c r="V935" s="106"/>
      <c r="W935" s="106"/>
      <c r="X935" s="106"/>
      <c r="Y935" s="106"/>
      <c r="Z935" s="106"/>
    </row>
    <row r="936" ht="12.75" customHeight="1">
      <c r="A936" s="107"/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8"/>
      <c r="O936" s="106"/>
      <c r="P936" s="106"/>
      <c r="Q936" s="106"/>
      <c r="R936" s="106"/>
      <c r="S936" s="106"/>
      <c r="T936" s="106"/>
      <c r="U936" s="106"/>
      <c r="V936" s="106"/>
      <c r="W936" s="106"/>
      <c r="X936" s="106"/>
      <c r="Y936" s="106"/>
      <c r="Z936" s="106"/>
    </row>
    <row r="937" ht="12.75" customHeight="1">
      <c r="A937" s="107"/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8"/>
      <c r="O937" s="106"/>
      <c r="P937" s="106"/>
      <c r="Q937" s="106"/>
      <c r="R937" s="106"/>
      <c r="S937" s="106"/>
      <c r="T937" s="106"/>
      <c r="U937" s="106"/>
      <c r="V937" s="106"/>
      <c r="W937" s="106"/>
      <c r="X937" s="106"/>
      <c r="Y937" s="106"/>
      <c r="Z937" s="106"/>
    </row>
    <row r="938" ht="12.75" customHeight="1">
      <c r="A938" s="107"/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8"/>
      <c r="O938" s="106"/>
      <c r="P938" s="106"/>
      <c r="Q938" s="106"/>
      <c r="R938" s="106"/>
      <c r="S938" s="106"/>
      <c r="T938" s="106"/>
      <c r="U938" s="106"/>
      <c r="V938" s="106"/>
      <c r="W938" s="106"/>
      <c r="X938" s="106"/>
      <c r="Y938" s="106"/>
      <c r="Z938" s="106"/>
    </row>
    <row r="939" ht="12.75" customHeight="1">
      <c r="A939" s="107"/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8"/>
      <c r="O939" s="106"/>
      <c r="P939" s="106"/>
      <c r="Q939" s="106"/>
      <c r="R939" s="106"/>
      <c r="S939" s="106"/>
      <c r="T939" s="106"/>
      <c r="U939" s="106"/>
      <c r="V939" s="106"/>
      <c r="W939" s="106"/>
      <c r="X939" s="106"/>
      <c r="Y939" s="106"/>
      <c r="Z939" s="106"/>
    </row>
    <row r="940" ht="12.75" customHeight="1">
      <c r="A940" s="107"/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8"/>
      <c r="O940" s="106"/>
      <c r="P940" s="106"/>
      <c r="Q940" s="106"/>
      <c r="R940" s="106"/>
      <c r="S940" s="106"/>
      <c r="T940" s="106"/>
      <c r="U940" s="106"/>
      <c r="V940" s="106"/>
      <c r="W940" s="106"/>
      <c r="X940" s="106"/>
      <c r="Y940" s="106"/>
      <c r="Z940" s="106"/>
    </row>
    <row r="941" ht="12.75" customHeight="1">
      <c r="A941" s="107"/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8"/>
      <c r="O941" s="106"/>
      <c r="P941" s="106"/>
      <c r="Q941" s="106"/>
      <c r="R941" s="106"/>
      <c r="S941" s="106"/>
      <c r="T941" s="106"/>
      <c r="U941" s="106"/>
      <c r="V941" s="106"/>
      <c r="W941" s="106"/>
      <c r="X941" s="106"/>
      <c r="Y941" s="106"/>
      <c r="Z941" s="106"/>
    </row>
    <row r="942" ht="12.75" customHeight="1">
      <c r="A942" s="107"/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8"/>
      <c r="O942" s="106"/>
      <c r="P942" s="106"/>
      <c r="Q942" s="106"/>
      <c r="R942" s="106"/>
      <c r="S942" s="106"/>
      <c r="T942" s="106"/>
      <c r="U942" s="106"/>
      <c r="V942" s="106"/>
      <c r="W942" s="106"/>
      <c r="X942" s="106"/>
      <c r="Y942" s="106"/>
      <c r="Z942" s="106"/>
    </row>
    <row r="943" ht="12.75" customHeight="1">
      <c r="A943" s="107"/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8"/>
      <c r="O943" s="106"/>
      <c r="P943" s="106"/>
      <c r="Q943" s="106"/>
      <c r="R943" s="106"/>
      <c r="S943" s="106"/>
      <c r="T943" s="106"/>
      <c r="U943" s="106"/>
      <c r="V943" s="106"/>
      <c r="W943" s="106"/>
      <c r="X943" s="106"/>
      <c r="Y943" s="106"/>
      <c r="Z943" s="106"/>
    </row>
    <row r="944" ht="12.75" customHeight="1">
      <c r="A944" s="107"/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8"/>
      <c r="O944" s="106"/>
      <c r="P944" s="106"/>
      <c r="Q944" s="106"/>
      <c r="R944" s="106"/>
      <c r="S944" s="106"/>
      <c r="T944" s="106"/>
      <c r="U944" s="106"/>
      <c r="V944" s="106"/>
      <c r="W944" s="106"/>
      <c r="X944" s="106"/>
      <c r="Y944" s="106"/>
      <c r="Z944" s="106"/>
    </row>
    <row r="945" ht="12.75" customHeight="1">
      <c r="A945" s="107"/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8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  <c r="Z945" s="106"/>
    </row>
    <row r="946" ht="12.75" customHeight="1">
      <c r="A946" s="107"/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8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  <c r="Z946" s="106"/>
    </row>
    <row r="947" ht="12.75" customHeight="1">
      <c r="A947" s="107"/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8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  <c r="Z947" s="106"/>
    </row>
    <row r="948" ht="12.75" customHeight="1">
      <c r="A948" s="107"/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8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  <c r="Z948" s="106"/>
    </row>
    <row r="949" ht="12.75" customHeight="1">
      <c r="A949" s="107"/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8"/>
      <c r="O949" s="106"/>
      <c r="P949" s="106"/>
      <c r="Q949" s="106"/>
      <c r="R949" s="106"/>
      <c r="S949" s="106"/>
      <c r="T949" s="106"/>
      <c r="U949" s="106"/>
      <c r="V949" s="106"/>
      <c r="W949" s="106"/>
      <c r="X949" s="106"/>
      <c r="Y949" s="106"/>
      <c r="Z949" s="106"/>
    </row>
    <row r="950" ht="12.75" customHeight="1">
      <c r="A950" s="107"/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8"/>
      <c r="O950" s="106"/>
      <c r="P950" s="106"/>
      <c r="Q950" s="106"/>
      <c r="R950" s="106"/>
      <c r="S950" s="106"/>
      <c r="T950" s="106"/>
      <c r="U950" s="106"/>
      <c r="V950" s="106"/>
      <c r="W950" s="106"/>
      <c r="X950" s="106"/>
      <c r="Y950" s="106"/>
      <c r="Z950" s="106"/>
    </row>
    <row r="951" ht="12.75" customHeight="1">
      <c r="A951" s="107"/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8"/>
      <c r="O951" s="106"/>
      <c r="P951" s="106"/>
      <c r="Q951" s="106"/>
      <c r="R951" s="106"/>
      <c r="S951" s="106"/>
      <c r="T951" s="106"/>
      <c r="U951" s="106"/>
      <c r="V951" s="106"/>
      <c r="W951" s="106"/>
      <c r="X951" s="106"/>
      <c r="Y951" s="106"/>
      <c r="Z951" s="106"/>
    </row>
    <row r="952" ht="12.75" customHeight="1">
      <c r="A952" s="107"/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8"/>
      <c r="O952" s="106"/>
      <c r="P952" s="106"/>
      <c r="Q952" s="106"/>
      <c r="R952" s="106"/>
      <c r="S952" s="106"/>
      <c r="T952" s="106"/>
      <c r="U952" s="106"/>
      <c r="V952" s="106"/>
      <c r="W952" s="106"/>
      <c r="X952" s="106"/>
      <c r="Y952" s="106"/>
      <c r="Z952" s="106"/>
    </row>
    <row r="953" ht="12.75" customHeight="1">
      <c r="A953" s="107"/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8"/>
      <c r="O953" s="106"/>
      <c r="P953" s="106"/>
      <c r="Q953" s="106"/>
      <c r="R953" s="106"/>
      <c r="S953" s="106"/>
      <c r="T953" s="106"/>
      <c r="U953" s="106"/>
      <c r="V953" s="106"/>
      <c r="W953" s="106"/>
      <c r="X953" s="106"/>
      <c r="Y953" s="106"/>
      <c r="Z953" s="106"/>
    </row>
    <row r="954" ht="12.75" customHeight="1">
      <c r="A954" s="107"/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8"/>
      <c r="O954" s="106"/>
      <c r="P954" s="106"/>
      <c r="Q954" s="106"/>
      <c r="R954" s="106"/>
      <c r="S954" s="106"/>
      <c r="T954" s="106"/>
      <c r="U954" s="106"/>
      <c r="V954" s="106"/>
      <c r="W954" s="106"/>
      <c r="X954" s="106"/>
      <c r="Y954" s="106"/>
      <c r="Z954" s="106"/>
    </row>
    <row r="955" ht="12.75" customHeight="1">
      <c r="A955" s="107"/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8"/>
      <c r="O955" s="106"/>
      <c r="P955" s="106"/>
      <c r="Q955" s="106"/>
      <c r="R955" s="106"/>
      <c r="S955" s="106"/>
      <c r="T955" s="106"/>
      <c r="U955" s="106"/>
      <c r="V955" s="106"/>
      <c r="W955" s="106"/>
      <c r="X955" s="106"/>
      <c r="Y955" s="106"/>
      <c r="Z955" s="106"/>
    </row>
    <row r="956" ht="12.75" customHeight="1">
      <c r="A956" s="107"/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8"/>
      <c r="O956" s="106"/>
      <c r="P956" s="106"/>
      <c r="Q956" s="106"/>
      <c r="R956" s="106"/>
      <c r="S956" s="106"/>
      <c r="T956" s="106"/>
      <c r="U956" s="106"/>
      <c r="V956" s="106"/>
      <c r="W956" s="106"/>
      <c r="X956" s="106"/>
      <c r="Y956" s="106"/>
      <c r="Z956" s="106"/>
    </row>
    <row r="957" ht="12.75" customHeight="1">
      <c r="A957" s="107"/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8"/>
      <c r="O957" s="106"/>
      <c r="P957" s="106"/>
      <c r="Q957" s="106"/>
      <c r="R957" s="106"/>
      <c r="S957" s="106"/>
      <c r="T957" s="106"/>
      <c r="U957" s="106"/>
      <c r="V957" s="106"/>
      <c r="W957" s="106"/>
      <c r="X957" s="106"/>
      <c r="Y957" s="106"/>
      <c r="Z957" s="106"/>
    </row>
    <row r="958" ht="12.75" customHeight="1">
      <c r="A958" s="107"/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8"/>
      <c r="O958" s="106"/>
      <c r="P958" s="106"/>
      <c r="Q958" s="106"/>
      <c r="R958" s="106"/>
      <c r="S958" s="106"/>
      <c r="T958" s="106"/>
      <c r="U958" s="106"/>
      <c r="V958" s="106"/>
      <c r="W958" s="106"/>
      <c r="X958" s="106"/>
      <c r="Y958" s="106"/>
      <c r="Z958" s="106"/>
    </row>
    <row r="959" ht="12.75" customHeight="1">
      <c r="A959" s="107"/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8"/>
      <c r="O959" s="106"/>
      <c r="P959" s="106"/>
      <c r="Q959" s="106"/>
      <c r="R959" s="106"/>
      <c r="S959" s="106"/>
      <c r="T959" s="106"/>
      <c r="U959" s="106"/>
      <c r="V959" s="106"/>
      <c r="W959" s="106"/>
      <c r="X959" s="106"/>
      <c r="Y959" s="106"/>
      <c r="Z959" s="106"/>
    </row>
    <row r="960" ht="12.75" customHeight="1">
      <c r="A960" s="107"/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8"/>
      <c r="O960" s="106"/>
      <c r="P960" s="106"/>
      <c r="Q960" s="106"/>
      <c r="R960" s="106"/>
      <c r="S960" s="106"/>
      <c r="T960" s="106"/>
      <c r="U960" s="106"/>
      <c r="V960" s="106"/>
      <c r="W960" s="106"/>
      <c r="X960" s="106"/>
      <c r="Y960" s="106"/>
      <c r="Z960" s="106"/>
    </row>
    <row r="961" ht="12.75" customHeight="1">
      <c r="A961" s="107"/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8"/>
      <c r="O961" s="106"/>
      <c r="P961" s="106"/>
      <c r="Q961" s="106"/>
      <c r="R961" s="106"/>
      <c r="S961" s="106"/>
      <c r="T961" s="106"/>
      <c r="U961" s="106"/>
      <c r="V961" s="106"/>
      <c r="W961" s="106"/>
      <c r="X961" s="106"/>
      <c r="Y961" s="106"/>
      <c r="Z961" s="106"/>
    </row>
    <row r="962" ht="12.75" customHeight="1">
      <c r="A962" s="107"/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8"/>
      <c r="O962" s="106"/>
      <c r="P962" s="106"/>
      <c r="Q962" s="106"/>
      <c r="R962" s="106"/>
      <c r="S962" s="106"/>
      <c r="T962" s="106"/>
      <c r="U962" s="106"/>
      <c r="V962" s="106"/>
      <c r="W962" s="106"/>
      <c r="X962" s="106"/>
      <c r="Y962" s="106"/>
      <c r="Z962" s="106"/>
    </row>
    <row r="963" ht="12.75" customHeight="1">
      <c r="A963" s="107"/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8"/>
      <c r="O963" s="106"/>
      <c r="P963" s="106"/>
      <c r="Q963" s="106"/>
      <c r="R963" s="106"/>
      <c r="S963" s="106"/>
      <c r="T963" s="106"/>
      <c r="U963" s="106"/>
      <c r="V963" s="106"/>
      <c r="W963" s="106"/>
      <c r="X963" s="106"/>
      <c r="Y963" s="106"/>
      <c r="Z963" s="106"/>
    </row>
    <row r="964" ht="12.75" customHeight="1">
      <c r="A964" s="107"/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8"/>
      <c r="O964" s="106"/>
      <c r="P964" s="106"/>
      <c r="Q964" s="106"/>
      <c r="R964" s="106"/>
      <c r="S964" s="106"/>
      <c r="T964" s="106"/>
      <c r="U964" s="106"/>
      <c r="V964" s="106"/>
      <c r="W964" s="106"/>
      <c r="X964" s="106"/>
      <c r="Y964" s="106"/>
      <c r="Z964" s="106"/>
    </row>
    <row r="965" ht="12.75" customHeight="1">
      <c r="A965" s="107"/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8"/>
      <c r="O965" s="106"/>
      <c r="P965" s="106"/>
      <c r="Q965" s="106"/>
      <c r="R965" s="106"/>
      <c r="S965" s="106"/>
      <c r="T965" s="106"/>
      <c r="U965" s="106"/>
      <c r="V965" s="106"/>
      <c r="W965" s="106"/>
      <c r="X965" s="106"/>
      <c r="Y965" s="106"/>
      <c r="Z965" s="106"/>
    </row>
    <row r="966" ht="12.75" customHeight="1">
      <c r="A966" s="107"/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8"/>
      <c r="O966" s="106"/>
      <c r="P966" s="106"/>
      <c r="Q966" s="106"/>
      <c r="R966" s="106"/>
      <c r="S966" s="106"/>
      <c r="T966" s="106"/>
      <c r="U966" s="106"/>
      <c r="V966" s="106"/>
      <c r="W966" s="106"/>
      <c r="X966" s="106"/>
      <c r="Y966" s="106"/>
      <c r="Z966" s="106"/>
    </row>
    <row r="967" ht="12.75" customHeight="1">
      <c r="A967" s="107"/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8"/>
      <c r="O967" s="106"/>
      <c r="P967" s="106"/>
      <c r="Q967" s="106"/>
      <c r="R967" s="106"/>
      <c r="S967" s="106"/>
      <c r="T967" s="106"/>
      <c r="U967" s="106"/>
      <c r="V967" s="106"/>
      <c r="W967" s="106"/>
      <c r="X967" s="106"/>
      <c r="Y967" s="106"/>
      <c r="Z967" s="106"/>
    </row>
    <row r="968" ht="12.75" customHeight="1">
      <c r="A968" s="107"/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8"/>
      <c r="O968" s="106"/>
      <c r="P968" s="106"/>
      <c r="Q968" s="106"/>
      <c r="R968" s="106"/>
      <c r="S968" s="106"/>
      <c r="T968" s="106"/>
      <c r="U968" s="106"/>
      <c r="V968" s="106"/>
      <c r="W968" s="106"/>
      <c r="X968" s="106"/>
      <c r="Y968" s="106"/>
      <c r="Z968" s="106"/>
    </row>
    <row r="969" ht="12.75" customHeight="1">
      <c r="A969" s="107"/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8"/>
      <c r="O969" s="106"/>
      <c r="P969" s="106"/>
      <c r="Q969" s="106"/>
      <c r="R969" s="106"/>
      <c r="S969" s="106"/>
      <c r="T969" s="106"/>
      <c r="U969" s="106"/>
      <c r="V969" s="106"/>
      <c r="W969" s="106"/>
      <c r="X969" s="106"/>
      <c r="Y969" s="106"/>
      <c r="Z969" s="106"/>
    </row>
    <row r="970" ht="12.75" customHeight="1">
      <c r="A970" s="107"/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8"/>
      <c r="O970" s="106"/>
      <c r="P970" s="106"/>
      <c r="Q970" s="106"/>
      <c r="R970" s="106"/>
      <c r="S970" s="106"/>
      <c r="T970" s="106"/>
      <c r="U970" s="106"/>
      <c r="V970" s="106"/>
      <c r="W970" s="106"/>
      <c r="X970" s="106"/>
      <c r="Y970" s="106"/>
      <c r="Z970" s="106"/>
    </row>
    <row r="971" ht="12.75" customHeight="1">
      <c r="A971" s="107"/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8"/>
      <c r="O971" s="106"/>
      <c r="P971" s="106"/>
      <c r="Q971" s="106"/>
      <c r="R971" s="106"/>
      <c r="S971" s="106"/>
      <c r="T971" s="106"/>
      <c r="U971" s="106"/>
      <c r="V971" s="106"/>
      <c r="W971" s="106"/>
      <c r="X971" s="106"/>
      <c r="Y971" s="106"/>
      <c r="Z971" s="106"/>
    </row>
    <row r="972" ht="12.75" customHeight="1">
      <c r="A972" s="107"/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8"/>
      <c r="O972" s="106"/>
      <c r="P972" s="106"/>
      <c r="Q972" s="106"/>
      <c r="R972" s="106"/>
      <c r="S972" s="106"/>
      <c r="T972" s="106"/>
      <c r="U972" s="106"/>
      <c r="V972" s="106"/>
      <c r="W972" s="106"/>
      <c r="X972" s="106"/>
      <c r="Y972" s="106"/>
      <c r="Z972" s="106"/>
    </row>
    <row r="973" ht="12.75" customHeight="1">
      <c r="A973" s="107"/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8"/>
      <c r="O973" s="106"/>
      <c r="P973" s="106"/>
      <c r="Q973" s="106"/>
      <c r="R973" s="106"/>
      <c r="S973" s="106"/>
      <c r="T973" s="106"/>
      <c r="U973" s="106"/>
      <c r="V973" s="106"/>
      <c r="W973" s="106"/>
      <c r="X973" s="106"/>
      <c r="Y973" s="106"/>
      <c r="Z973" s="106"/>
    </row>
    <row r="974" ht="12.75" customHeight="1">
      <c r="A974" s="107"/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8"/>
      <c r="O974" s="106"/>
      <c r="P974" s="106"/>
      <c r="Q974" s="106"/>
      <c r="R974" s="106"/>
      <c r="S974" s="106"/>
      <c r="T974" s="106"/>
      <c r="U974" s="106"/>
      <c r="V974" s="106"/>
      <c r="W974" s="106"/>
      <c r="X974" s="106"/>
      <c r="Y974" s="106"/>
      <c r="Z974" s="106"/>
    </row>
    <row r="975" ht="12.75" customHeight="1">
      <c r="A975" s="107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8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</row>
    <row r="976" ht="12.75" customHeight="1">
      <c r="A976" s="107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8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</row>
    <row r="977" ht="12.75" customHeight="1">
      <c r="A977" s="107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8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</row>
    <row r="978" ht="12.75" customHeight="1">
      <c r="A978" s="107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8"/>
      <c r="O978" s="106"/>
      <c r="P978" s="106"/>
      <c r="Q978" s="106"/>
      <c r="R978" s="106"/>
      <c r="S978" s="106"/>
      <c r="T978" s="106"/>
      <c r="U978" s="106"/>
      <c r="V978" s="106"/>
      <c r="W978" s="106"/>
      <c r="X978" s="106"/>
      <c r="Y978" s="106"/>
      <c r="Z978" s="106"/>
    </row>
    <row r="979" ht="12.75" customHeight="1">
      <c r="A979" s="107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8"/>
      <c r="O979" s="106"/>
      <c r="P979" s="106"/>
      <c r="Q979" s="106"/>
      <c r="R979" s="106"/>
      <c r="S979" s="106"/>
      <c r="T979" s="106"/>
      <c r="U979" s="106"/>
      <c r="V979" s="106"/>
      <c r="W979" s="106"/>
      <c r="X979" s="106"/>
      <c r="Y979" s="106"/>
      <c r="Z979" s="106"/>
    </row>
    <row r="980" ht="12.75" customHeight="1">
      <c r="A980" s="107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8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</row>
    <row r="981" ht="12.75" customHeight="1">
      <c r="A981" s="107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8"/>
      <c r="O981" s="106"/>
      <c r="P981" s="106"/>
      <c r="Q981" s="106"/>
      <c r="R981" s="106"/>
      <c r="S981" s="106"/>
      <c r="T981" s="106"/>
      <c r="U981" s="106"/>
      <c r="V981" s="106"/>
      <c r="W981" s="106"/>
      <c r="X981" s="106"/>
      <c r="Y981" s="106"/>
      <c r="Z981" s="106"/>
    </row>
    <row r="982" ht="12.75" customHeight="1">
      <c r="A982" s="107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8"/>
      <c r="O982" s="106"/>
      <c r="P982" s="106"/>
      <c r="Q982" s="106"/>
      <c r="R982" s="106"/>
      <c r="S982" s="106"/>
      <c r="T982" s="106"/>
      <c r="U982" s="106"/>
      <c r="V982" s="106"/>
      <c r="W982" s="106"/>
      <c r="X982" s="106"/>
      <c r="Y982" s="106"/>
      <c r="Z982" s="106"/>
    </row>
    <row r="983" ht="12.75" customHeight="1">
      <c r="A983" s="107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8"/>
      <c r="O983" s="106"/>
      <c r="P983" s="106"/>
      <c r="Q983" s="106"/>
      <c r="R983" s="106"/>
      <c r="S983" s="106"/>
      <c r="T983" s="106"/>
      <c r="U983" s="106"/>
      <c r="V983" s="106"/>
      <c r="W983" s="106"/>
      <c r="X983" s="106"/>
      <c r="Y983" s="106"/>
      <c r="Z983" s="106"/>
    </row>
    <row r="984" ht="12.75" customHeight="1">
      <c r="A984" s="107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8"/>
      <c r="O984" s="106"/>
      <c r="P984" s="106"/>
      <c r="Q984" s="106"/>
      <c r="R984" s="106"/>
      <c r="S984" s="106"/>
      <c r="T984" s="106"/>
      <c r="U984" s="106"/>
      <c r="V984" s="106"/>
      <c r="W984" s="106"/>
      <c r="X984" s="106"/>
      <c r="Y984" s="106"/>
      <c r="Z984" s="106"/>
    </row>
    <row r="985" ht="12.75" customHeight="1">
      <c r="A985" s="107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8"/>
      <c r="O985" s="106"/>
      <c r="P985" s="106"/>
      <c r="Q985" s="106"/>
      <c r="R985" s="106"/>
      <c r="S985" s="106"/>
      <c r="T985" s="106"/>
      <c r="U985" s="106"/>
      <c r="V985" s="106"/>
      <c r="W985" s="106"/>
      <c r="X985" s="106"/>
      <c r="Y985" s="106"/>
      <c r="Z985" s="106"/>
    </row>
    <row r="986" ht="12.75" customHeight="1">
      <c r="A986" s="107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8"/>
      <c r="O986" s="106"/>
      <c r="P986" s="106"/>
      <c r="Q986" s="106"/>
      <c r="R986" s="106"/>
      <c r="S986" s="106"/>
      <c r="T986" s="106"/>
      <c r="U986" s="106"/>
      <c r="V986" s="106"/>
      <c r="W986" s="106"/>
      <c r="X986" s="106"/>
      <c r="Y986" s="106"/>
      <c r="Z986" s="106"/>
    </row>
    <row r="987" ht="12.75" customHeight="1">
      <c r="A987" s="107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8"/>
      <c r="O987" s="106"/>
      <c r="P987" s="106"/>
      <c r="Q987" s="106"/>
      <c r="R987" s="106"/>
      <c r="S987" s="106"/>
      <c r="T987" s="106"/>
      <c r="U987" s="106"/>
      <c r="V987" s="106"/>
      <c r="W987" s="106"/>
      <c r="X987" s="106"/>
      <c r="Y987" s="106"/>
      <c r="Z987" s="106"/>
    </row>
    <row r="988" ht="12.75" customHeight="1">
      <c r="A988" s="107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8"/>
      <c r="O988" s="106"/>
      <c r="P988" s="106"/>
      <c r="Q988" s="106"/>
      <c r="R988" s="106"/>
      <c r="S988" s="106"/>
      <c r="T988" s="106"/>
      <c r="U988" s="106"/>
      <c r="V988" s="106"/>
      <c r="W988" s="106"/>
      <c r="X988" s="106"/>
      <c r="Y988" s="106"/>
      <c r="Z988" s="106"/>
    </row>
    <row r="989" ht="12.75" customHeight="1">
      <c r="A989" s="107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8"/>
      <c r="O989" s="106"/>
      <c r="P989" s="106"/>
      <c r="Q989" s="106"/>
      <c r="R989" s="106"/>
      <c r="S989" s="106"/>
      <c r="T989" s="106"/>
      <c r="U989" s="106"/>
      <c r="V989" s="106"/>
      <c r="W989" s="106"/>
      <c r="X989" s="106"/>
      <c r="Y989" s="106"/>
      <c r="Z989" s="106"/>
    </row>
    <row r="990" ht="12.75" customHeight="1">
      <c r="A990" s="107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8"/>
      <c r="O990" s="106"/>
      <c r="P990" s="106"/>
      <c r="Q990" s="106"/>
      <c r="R990" s="106"/>
      <c r="S990" s="106"/>
      <c r="T990" s="106"/>
      <c r="U990" s="106"/>
      <c r="V990" s="106"/>
      <c r="W990" s="106"/>
      <c r="X990" s="106"/>
      <c r="Y990" s="106"/>
      <c r="Z990" s="106"/>
    </row>
    <row r="991" ht="12.75" customHeight="1">
      <c r="A991" s="107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8"/>
      <c r="O991" s="106"/>
      <c r="P991" s="106"/>
      <c r="Q991" s="106"/>
      <c r="R991" s="106"/>
      <c r="S991" s="106"/>
      <c r="T991" s="106"/>
      <c r="U991" s="106"/>
      <c r="V991" s="106"/>
      <c r="W991" s="106"/>
      <c r="X991" s="106"/>
      <c r="Y991" s="106"/>
      <c r="Z991" s="106"/>
    </row>
    <row r="992" ht="12.75" customHeight="1">
      <c r="A992" s="107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8"/>
      <c r="O992" s="106"/>
      <c r="P992" s="106"/>
      <c r="Q992" s="106"/>
      <c r="R992" s="106"/>
      <c r="S992" s="106"/>
      <c r="T992" s="106"/>
      <c r="U992" s="106"/>
      <c r="V992" s="106"/>
      <c r="W992" s="106"/>
      <c r="X992" s="106"/>
      <c r="Y992" s="106"/>
      <c r="Z992" s="106"/>
    </row>
    <row r="993" ht="12.75" customHeight="1">
      <c r="A993" s="107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8"/>
      <c r="O993" s="106"/>
      <c r="P993" s="106"/>
      <c r="Q993" s="106"/>
      <c r="R993" s="106"/>
      <c r="S993" s="106"/>
      <c r="T993" s="106"/>
      <c r="U993" s="106"/>
      <c r="V993" s="106"/>
      <c r="W993" s="106"/>
      <c r="X993" s="106"/>
      <c r="Y993" s="106"/>
      <c r="Z993" s="106"/>
    </row>
    <row r="994" ht="12.75" customHeight="1">
      <c r="A994" s="107"/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8"/>
      <c r="O994" s="106"/>
      <c r="P994" s="106"/>
      <c r="Q994" s="106"/>
      <c r="R994" s="106"/>
      <c r="S994" s="106"/>
      <c r="T994" s="106"/>
      <c r="U994" s="106"/>
      <c r="V994" s="106"/>
      <c r="W994" s="106"/>
      <c r="X994" s="106"/>
      <c r="Y994" s="106"/>
      <c r="Z994" s="106"/>
    </row>
    <row r="995" ht="12.75" customHeight="1">
      <c r="A995" s="107"/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8"/>
      <c r="O995" s="106"/>
      <c r="P995" s="106"/>
      <c r="Q995" s="106"/>
      <c r="R995" s="106"/>
      <c r="S995" s="106"/>
      <c r="T995" s="106"/>
      <c r="U995" s="106"/>
      <c r="V995" s="106"/>
      <c r="W995" s="106"/>
      <c r="X995" s="106"/>
      <c r="Y995" s="106"/>
      <c r="Z995" s="106"/>
    </row>
    <row r="996" ht="12.75" customHeight="1">
      <c r="A996" s="107"/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8"/>
      <c r="O996" s="106"/>
      <c r="P996" s="106"/>
      <c r="Q996" s="106"/>
      <c r="R996" s="106"/>
      <c r="S996" s="106"/>
      <c r="T996" s="106"/>
      <c r="U996" s="106"/>
      <c r="V996" s="106"/>
      <c r="W996" s="106"/>
      <c r="X996" s="106"/>
      <c r="Y996" s="106"/>
      <c r="Z996" s="106"/>
    </row>
    <row r="997" ht="12.75" customHeight="1">
      <c r="A997" s="107"/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8"/>
      <c r="O997" s="106"/>
      <c r="P997" s="106"/>
      <c r="Q997" s="106"/>
      <c r="R997" s="106"/>
      <c r="S997" s="106"/>
      <c r="T997" s="106"/>
      <c r="U997" s="106"/>
      <c r="V997" s="106"/>
      <c r="W997" s="106"/>
      <c r="X997" s="106"/>
      <c r="Y997" s="106"/>
      <c r="Z997" s="106"/>
    </row>
    <row r="998" ht="12.75" customHeight="1">
      <c r="A998" s="107"/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8"/>
      <c r="O998" s="106"/>
      <c r="P998" s="106"/>
      <c r="Q998" s="106"/>
      <c r="R998" s="106"/>
      <c r="S998" s="106"/>
      <c r="T998" s="106"/>
      <c r="U998" s="106"/>
      <c r="V998" s="106"/>
      <c r="W998" s="106"/>
      <c r="X998" s="106"/>
      <c r="Y998" s="106"/>
      <c r="Z998" s="106"/>
    </row>
    <row r="999" ht="12.75" customHeight="1">
      <c r="A999" s="107"/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8"/>
      <c r="O999" s="106"/>
      <c r="P999" s="106"/>
      <c r="Q999" s="106"/>
      <c r="R999" s="106"/>
      <c r="S999" s="106"/>
      <c r="T999" s="106"/>
      <c r="U999" s="106"/>
      <c r="V999" s="106"/>
      <c r="W999" s="106"/>
      <c r="X999" s="106"/>
      <c r="Y999" s="106"/>
      <c r="Z999" s="106"/>
    </row>
    <row r="1000" ht="12.75" customHeight="1">
      <c r="A1000" s="107"/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8"/>
      <c r="O1000" s="106"/>
      <c r="P1000" s="106"/>
      <c r="Q1000" s="106"/>
      <c r="R1000" s="106"/>
      <c r="S1000" s="106"/>
      <c r="T1000" s="106"/>
      <c r="U1000" s="106"/>
      <c r="V1000" s="106"/>
      <c r="W1000" s="106"/>
      <c r="X1000" s="106"/>
      <c r="Y1000" s="106"/>
      <c r="Z1000" s="106"/>
    </row>
  </sheetData>
  <mergeCells count="1">
    <mergeCell ref="A1:N1"/>
  </mergeCells>
  <printOptions/>
  <pageMargins bottom="0.75" footer="0.0" header="0.0" left="0.7" right="0.7" top="0.75"/>
  <pageSetup orientation="landscape"/>
  <headerFooter>
    <oddFooter>&amp;LКомпания Робин Гуд. Производство тиров.  Телефон: 8-800-707-61-81 Сайт: robingud.ru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9.38"/>
    <col customWidth="1" min="2" max="2" width="45.63"/>
    <col customWidth="1" min="3" max="3" width="10.75"/>
    <col customWidth="1" min="4" max="4" width="7.25"/>
    <col customWidth="1" min="5" max="5" width="10.75"/>
    <col customWidth="1" min="6" max="26" width="8.0"/>
  </cols>
  <sheetData>
    <row r="1" ht="25.5" customHeight="1">
      <c r="A1" s="159" t="s">
        <v>296</v>
      </c>
    </row>
    <row r="2" ht="12.75" customHeight="1">
      <c r="A2" s="160" t="s">
        <v>297</v>
      </c>
    </row>
    <row r="3" ht="12.75" customHeight="1">
      <c r="A3" s="160" t="s">
        <v>298</v>
      </c>
    </row>
    <row r="4" ht="12.75" customHeight="1">
      <c r="A4" s="160" t="s">
        <v>299</v>
      </c>
    </row>
    <row r="5" ht="12.75" customHeight="1">
      <c r="A5" s="160" t="s">
        <v>300</v>
      </c>
    </row>
    <row r="6" ht="12.75" customHeight="1">
      <c r="A6" s="160" t="s">
        <v>301</v>
      </c>
    </row>
    <row r="7" ht="12.75" customHeight="1">
      <c r="A7" s="160" t="s">
        <v>302</v>
      </c>
    </row>
    <row r="8" ht="12.75" customHeight="1">
      <c r="A8" s="160" t="s">
        <v>303</v>
      </c>
    </row>
    <row r="9" ht="13.5" customHeight="1">
      <c r="A9" s="161" t="s">
        <v>304</v>
      </c>
      <c r="B9" s="162"/>
      <c r="C9" s="163"/>
      <c r="D9" s="163"/>
      <c r="E9" s="163"/>
    </row>
    <row r="10" ht="12.75" customHeight="1"/>
    <row r="11" ht="15.75" customHeight="1">
      <c r="A11" s="164" t="s">
        <v>305</v>
      </c>
    </row>
    <row r="12" ht="15.75" customHeight="1">
      <c r="A12" s="165"/>
    </row>
    <row r="13" ht="15.75" customHeight="1">
      <c r="A13" s="166" t="s">
        <v>306</v>
      </c>
    </row>
    <row r="14" ht="15.0" customHeight="1">
      <c r="A14" s="13" t="s">
        <v>8</v>
      </c>
      <c r="B14" s="167" t="s">
        <v>9</v>
      </c>
      <c r="C14" s="13" t="s">
        <v>10</v>
      </c>
      <c r="D14" s="13" t="s">
        <v>11</v>
      </c>
      <c r="E14" s="13" t="s">
        <v>12</v>
      </c>
    </row>
    <row r="15" ht="15.0" customHeight="1">
      <c r="A15" s="168"/>
      <c r="B15" s="169"/>
      <c r="C15" s="168"/>
      <c r="D15" s="168"/>
      <c r="E15" s="168"/>
    </row>
    <row r="16" ht="15.0" customHeight="1">
      <c r="A16" s="168"/>
      <c r="B16" s="169"/>
      <c r="C16" s="168"/>
      <c r="D16" s="168"/>
      <c r="E16" s="168"/>
    </row>
    <row r="17" ht="15.0" customHeight="1">
      <c r="A17" s="168"/>
      <c r="B17" s="169"/>
      <c r="C17" s="168"/>
      <c r="D17" s="168"/>
      <c r="E17" s="168"/>
    </row>
    <row r="18" ht="15.0" customHeight="1">
      <c r="A18" s="168"/>
      <c r="B18" s="169"/>
      <c r="C18" s="168"/>
      <c r="D18" s="168"/>
      <c r="E18" s="168"/>
    </row>
    <row r="19" ht="15.0" customHeight="1">
      <c r="A19" s="168"/>
      <c r="B19" s="169"/>
      <c r="C19" s="168"/>
      <c r="D19" s="168"/>
      <c r="E19" s="168"/>
    </row>
    <row r="20" ht="15.0" customHeight="1">
      <c r="A20" s="168"/>
      <c r="B20" s="169"/>
      <c r="C20" s="168"/>
      <c r="D20" s="168"/>
      <c r="E20" s="168"/>
    </row>
    <row r="21" ht="15.0" customHeight="1">
      <c r="A21" s="168"/>
      <c r="B21" s="169"/>
      <c r="C21" s="168"/>
      <c r="D21" s="168"/>
      <c r="E21" s="168"/>
    </row>
    <row r="22" ht="15.0" customHeight="1">
      <c r="A22" s="168"/>
      <c r="B22" s="169"/>
      <c r="C22" s="168"/>
      <c r="D22" s="168"/>
      <c r="E22" s="168"/>
    </row>
    <row r="23" ht="15.0" customHeight="1">
      <c r="A23" s="168"/>
      <c r="B23" s="169"/>
      <c r="C23" s="168"/>
      <c r="D23" s="168"/>
      <c r="E23" s="168"/>
    </row>
    <row r="24" ht="15.0" customHeight="1">
      <c r="A24" s="168"/>
      <c r="B24" s="169"/>
      <c r="C24" s="168"/>
      <c r="D24" s="168"/>
      <c r="E24" s="168"/>
    </row>
    <row r="25" ht="15.0" customHeight="1">
      <c r="A25" s="168"/>
      <c r="B25" s="169"/>
      <c r="C25" s="168"/>
      <c r="D25" s="168"/>
      <c r="E25" s="168"/>
    </row>
    <row r="26" ht="15.0" customHeight="1">
      <c r="A26" s="168"/>
      <c r="B26" s="169"/>
      <c r="C26" s="168"/>
      <c r="D26" s="168"/>
      <c r="E26" s="168"/>
    </row>
    <row r="27" ht="15.0" customHeight="1">
      <c r="A27" s="168"/>
      <c r="B27" s="169"/>
      <c r="C27" s="168"/>
      <c r="D27" s="168"/>
      <c r="E27" s="168"/>
    </row>
    <row r="28" ht="15.0" customHeight="1">
      <c r="A28" s="168"/>
      <c r="B28" s="169"/>
      <c r="C28" s="168"/>
      <c r="D28" s="168"/>
      <c r="E28" s="168"/>
    </row>
    <row r="29" ht="15.0" customHeight="1">
      <c r="A29" s="168"/>
      <c r="B29" s="169"/>
      <c r="C29" s="168"/>
      <c r="D29" s="168"/>
      <c r="E29" s="168"/>
    </row>
    <row r="30" ht="15.0" customHeight="1">
      <c r="A30" s="168"/>
      <c r="B30" s="169"/>
      <c r="C30" s="168"/>
      <c r="D30" s="168"/>
      <c r="E30" s="168"/>
    </row>
    <row r="31" ht="15.0" customHeight="1">
      <c r="A31" s="168"/>
      <c r="B31" s="169"/>
      <c r="C31" s="168"/>
      <c r="D31" s="168"/>
      <c r="E31" s="168"/>
    </row>
    <row r="32" ht="15.0" customHeight="1">
      <c r="A32" s="168"/>
      <c r="B32" s="169"/>
      <c r="C32" s="168"/>
      <c r="D32" s="168"/>
      <c r="E32" s="168"/>
    </row>
    <row r="33" ht="15.0" customHeight="1">
      <c r="A33" s="168"/>
      <c r="B33" s="169"/>
      <c r="C33" s="168"/>
      <c r="D33" s="168"/>
      <c r="E33" s="168"/>
    </row>
    <row r="34" ht="15.0" customHeight="1">
      <c r="A34" s="168"/>
      <c r="B34" s="169"/>
      <c r="C34" s="168"/>
      <c r="D34" s="168"/>
      <c r="E34" s="168"/>
    </row>
    <row r="35" ht="15.0" customHeight="1">
      <c r="A35" s="168"/>
      <c r="B35" s="169"/>
      <c r="C35" s="168"/>
      <c r="D35" s="168"/>
      <c r="E35" s="168"/>
    </row>
    <row r="36" ht="12.75" customHeight="1"/>
    <row r="37" ht="12.75" customHeight="1">
      <c r="A37" s="2" t="s">
        <v>307</v>
      </c>
    </row>
    <row r="38" ht="12.75" customHeight="1">
      <c r="A38" s="170" t="s">
        <v>308</v>
      </c>
    </row>
    <row r="39" ht="12.75" customHeight="1"/>
    <row r="40" ht="12.75" customHeight="1"/>
    <row r="41" ht="15.75" customHeight="1">
      <c r="A41" s="165" t="s">
        <v>309</v>
      </c>
    </row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A8:B8"/>
    <mergeCell ref="A9:B9"/>
    <mergeCell ref="A11:D11"/>
    <mergeCell ref="A13:E13"/>
    <mergeCell ref="A1:B1"/>
    <mergeCell ref="A2:B2"/>
    <mergeCell ref="A3:B3"/>
    <mergeCell ref="A4:B4"/>
    <mergeCell ref="A5:B5"/>
    <mergeCell ref="A6:B6"/>
    <mergeCell ref="A7:B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1996-10-08T23:32:33Z</dcterms:created>
  <dc:creator>Microsoft Corporation</dc:creator>
</cp:coreProperties>
</file>